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</sheets>
  <externalReferences>
    <externalReference r:id="rId5"/>
  </externalReferences>
  <definedNames>
    <definedName function="false" hidden="false" localSheetId="0" name="_xlnm.Print_Area" vbProcedure="false">ruch_graniczny_osob!$A$1:$M$22</definedName>
    <definedName function="false" hidden="false" localSheetId="1" name="_xlnm.Print_Area" vbProcedure="false">ruch_srodkow_transportu!$A$1:$D$16</definedName>
    <definedName function="false" hidden="false" localSheetId="2" name="_xlnm.Print_Area" vbProcedure="false">srodki_transport_rozbicie!$A$1:$P$34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#REF!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<sst xmlns="http://schemas.openxmlformats.org/spreadsheetml/2006/main" count="97" uniqueCount="53">
  <si>
    <t>TAB.1. Ruch graniczny osób w I pół. 2014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</si>
  <si>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</si>
  <si>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</si>
  <si>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</si>
  <si>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</si>
  <si>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</si>
  <si>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I pół. 2014r.</t>
  </si>
  <si>
    <t>I pół. 2013</t>
  </si>
  <si>
    <t>%</t>
  </si>
  <si>
    <t>RAZEM</t>
  </si>
  <si>
    <t>Budomierz</t>
  </si>
  <si>
    <t>Korczowa</t>
  </si>
  <si>
    <t>Werchrata</t>
  </si>
  <si>
    <t>Medyka</t>
  </si>
  <si>
    <t>Przemyśl</t>
  </si>
  <si>
    <t>Malhowice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</si>
  <si>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</si>
  <si>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</si>
  <si>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</si>
  <si>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Barwinek</t>
  </si>
  <si>
    <t>razem na odcinku południowym</t>
  </si>
  <si>
    <t>Rzeszów</t>
  </si>
  <si>
    <t>Mielec</t>
  </si>
  <si>
    <t>razem lotnicze</t>
  </si>
  <si>
    <t>Polacy</t>
  </si>
  <si>
    <t>Cudzoziemcy</t>
  </si>
  <si>
    <t>TAB.2. Ruch graniczny środków transportu w I pół. 2014 roku. </t>
  </si>
  <si>
    <t>środki transportu ogółem,    w tym:</t>
  </si>
  <si>
    <t>środki transportu drogowego,  z tego:</t>
  </si>
  <si>
    <t>     samochody osobowe</t>
  </si>
  <si>
    <t>     autobusy</t>
  </si>
  <si>
    <t>     samochody ciężarowe</t>
  </si>
  <si>
    <t>inne środki transportu:</t>
  </si>
  <si>
    <t>pociągi osobowe</t>
  </si>
  <si>
    <t>pociągi towarowe</t>
  </si>
  <si>
    <t>samoloty</t>
  </si>
  <si>
    <t>TAB.3. Ruch graniczny środków transportu z rozbiciem w I pół. 2014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</si>
  <si>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</si>
  <si>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</si>
  <si>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</si>
  <si>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</si>
  <si>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</si>
  <si>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</si>
  <si>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w całości</t>
  </si>
  <si>
    <t>I pół.2014r.</t>
  </si>
  <si>
    <t>ruchu</t>
  </si>
  <si>
    <t>I pół. 2013r.</t>
  </si>
  <si>
    <t>Razem</t>
  </si>
  <si>
    <t>Krościenko /k/</t>
  </si>
  <si>
    <t>Krościenko /d/</t>
  </si>
  <si>
    <t>razem na odcinku</t>
  </si>
  <si>
    <t>wschodnim</t>
  </si>
  <si>
    <t>południowym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</si>
</sst>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</numFmts>
  <fonts count="2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C0"/>
      </patternFill>
    </fill>
    <fill>
      <patternFill patternType="solid">
        <fgColor rgb="FFFFFFC0"/>
        <bgColor rgb="FFFFFFCC"/>
      </patternFill>
    </fill>
    <fill>
      <patternFill patternType="solid">
        <fgColor rgb="FFFFFFFF"/>
        <bgColor rgb="FFFFFFCC"/>
      </patternFill>
    </fill>
  </fills>
  <borders count="36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4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5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4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3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2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4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4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4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4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4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4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4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C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IV20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SUM(B13+B15+B18)</f>
        <v>2458518</v>
      </c>
      <c r="C4" s="13" t="n">
        <f aca="false">SUM(C13+C15+C18)</f>
        <v>2480540</v>
      </c>
      <c r="D4" s="14" t="n">
        <f aca="false">B4/C4-1</f>
        <v>-0.00887790561732527</v>
      </c>
      <c r="E4" s="15" t="n">
        <f aca="false">SUM(E13+E18)</f>
        <v>2055835</v>
      </c>
      <c r="F4" s="16" t="n">
        <f aca="false">SUM(F13+F18)</f>
        <v>1906728</v>
      </c>
      <c r="G4" s="17" t="n">
        <f aca="false">E4/F4-1</f>
        <v>0.0782004564888124</v>
      </c>
      <c r="H4" s="13" t="n">
        <f aca="false">SUM(H13+H18)</f>
        <v>7720</v>
      </c>
      <c r="I4" s="13" t="n">
        <f aca="false">SUM(I13+I18)</f>
        <v>10122</v>
      </c>
      <c r="J4" s="14" t="n">
        <f aca="false">H4/I4-1</f>
        <v>-0.237304880458407</v>
      </c>
      <c r="K4" s="18" t="n">
        <f aca="false">SUM(K13+K15+K18)</f>
        <v>4522073</v>
      </c>
      <c r="L4" s="19" t="n">
        <f aca="false">SUM(L13+L15+L18)</f>
        <v>4397390</v>
      </c>
      <c r="M4" s="20" t="n">
        <f aca="false">K4/L4-1</f>
        <v>0.0283538644514132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7.75" hidden="false" customHeight="true" outlineLevel="0" collapsed="false">
      <c r="A5" s="21" t="s">
        <v>10</v>
      </c>
      <c r="B5" s="22" t="n">
        <v>88305</v>
      </c>
      <c r="C5" s="23"/>
      <c r="D5" s="24"/>
      <c r="E5" s="25" t="n">
        <v>72257</v>
      </c>
      <c r="F5" s="26"/>
      <c r="G5" s="27"/>
      <c r="H5" s="22"/>
      <c r="I5" s="23"/>
      <c r="J5" s="28"/>
      <c r="K5" s="29" t="n">
        <f aca="false">SUM(B5+E5+H5)</f>
        <v>160562</v>
      </c>
      <c r="L5" s="30" t="n">
        <f aca="false">SUM(C5+F5+I5)</f>
        <v>0</v>
      </c>
      <c r="M5" s="31"/>
      <c r="N5" s="11"/>
      <c r="O5" s="11"/>
      <c r="P5" s="11"/>
      <c r="Q5" s="11"/>
      <c r="R5" s="11"/>
      <c r="S5" s="11"/>
      <c r="IT5" s="1"/>
      <c r="IU5" s="1"/>
      <c r="IV5" s="1"/>
    </row>
    <row r="6" s="3" customFormat="true" ht="25.5" hidden="false" customHeight="true" outlineLevel="0" collapsed="false">
      <c r="A6" s="32" t="s">
        <v>11</v>
      </c>
      <c r="B6" s="33" t="n">
        <v>804597</v>
      </c>
      <c r="C6" s="33" t="n">
        <v>841985</v>
      </c>
      <c r="D6" s="34" t="n">
        <f aca="false">B6/C6-1</f>
        <v>-0.044404591530728</v>
      </c>
      <c r="E6" s="35" t="n">
        <v>622947</v>
      </c>
      <c r="F6" s="26" t="n">
        <v>480673</v>
      </c>
      <c r="G6" s="27" t="n">
        <f aca="false">E6/F6-1</f>
        <v>0.295989165191305</v>
      </c>
      <c r="H6" s="33"/>
      <c r="I6" s="33"/>
      <c r="J6" s="28"/>
      <c r="K6" s="29" t="n">
        <f aca="false">SUM(B6+E6+H6)</f>
        <v>1427544</v>
      </c>
      <c r="L6" s="30" t="n">
        <f aca="false">SUM(C6+F6+I6)</f>
        <v>1322658</v>
      </c>
      <c r="M6" s="31" t="n">
        <f aca="false">K6/L6-1</f>
        <v>0.079299410732026</v>
      </c>
      <c r="IT6" s="1"/>
      <c r="IU6" s="1"/>
      <c r="IV6" s="1"/>
    </row>
    <row r="7" s="3" customFormat="true" ht="25.5" hidden="false" customHeight="true" outlineLevel="0" collapsed="false">
      <c r="A7" s="32" t="s">
        <v>12</v>
      </c>
      <c r="B7" s="33"/>
      <c r="C7" s="33"/>
      <c r="D7" s="34"/>
      <c r="E7" s="35"/>
      <c r="F7" s="26"/>
      <c r="G7" s="27"/>
      <c r="H7" s="33" t="n">
        <v>748</v>
      </c>
      <c r="I7" s="33" t="n">
        <v>576</v>
      </c>
      <c r="J7" s="36" t="n">
        <f aca="false">H7/I7-1</f>
        <v>0.298611111111111</v>
      </c>
      <c r="K7" s="29" t="n">
        <f aca="false">SUM(B7+E7+H7)</f>
        <v>748</v>
      </c>
      <c r="L7" s="30" t="n">
        <f aca="false">SUM(C7+F7+I7)</f>
        <v>576</v>
      </c>
      <c r="M7" s="31" t="n">
        <f aca="false">K7/L7-1</f>
        <v>0.298611111111111</v>
      </c>
      <c r="IT7" s="1"/>
      <c r="IU7" s="1"/>
      <c r="IV7" s="1"/>
    </row>
    <row r="8" s="3" customFormat="true" ht="25.5" hidden="false" customHeight="true" outlineLevel="0" collapsed="false">
      <c r="A8" s="32" t="s">
        <v>13</v>
      </c>
      <c r="B8" s="33" t="n">
        <v>1114488</v>
      </c>
      <c r="C8" s="33" t="n">
        <v>1161978</v>
      </c>
      <c r="D8" s="34" t="n">
        <f aca="false">B8/C8-1</f>
        <v>-0.0408699648358231</v>
      </c>
      <c r="E8" s="35" t="n">
        <v>1008834</v>
      </c>
      <c r="F8" s="26" t="n">
        <v>1057459</v>
      </c>
      <c r="G8" s="37" t="n">
        <f aca="false">E8/F8-1</f>
        <v>-0.045982870257854</v>
      </c>
      <c r="H8" s="33"/>
      <c r="I8" s="33"/>
      <c r="J8" s="28"/>
      <c r="K8" s="29" t="n">
        <f aca="false">SUM(B8+E8+H8)</f>
        <v>2123322</v>
      </c>
      <c r="L8" s="30" t="n">
        <f aca="false">SUM(C8+F8+I8)</f>
        <v>2219437</v>
      </c>
      <c r="M8" s="38" t="n">
        <f aca="false">K8/L8-1</f>
        <v>-0.0433060276097046</v>
      </c>
      <c r="IT8" s="1"/>
      <c r="IU8" s="1"/>
      <c r="IV8" s="1"/>
    </row>
    <row r="9" s="3" customFormat="true" ht="25.5" hidden="false" customHeight="true" outlineLevel="0" collapsed="false">
      <c r="A9" s="32" t="s">
        <v>14</v>
      </c>
      <c r="B9" s="33" t="n">
        <v>10598</v>
      </c>
      <c r="C9" s="33" t="n">
        <v>17788</v>
      </c>
      <c r="D9" s="34" t="n">
        <f aca="false">B9/C9-1</f>
        <v>-0.404205082077805</v>
      </c>
      <c r="E9" s="35" t="n">
        <v>15</v>
      </c>
      <c r="F9" s="26" t="n">
        <v>195</v>
      </c>
      <c r="G9" s="37" t="n">
        <f aca="false">E9/F9-1</f>
        <v>-0.923076923076923</v>
      </c>
      <c r="H9" s="33" t="n">
        <v>5384</v>
      </c>
      <c r="I9" s="33" t="n">
        <v>5748</v>
      </c>
      <c r="J9" s="28" t="n">
        <f aca="false">H9/I9-1</f>
        <v>-0.0633263743910926</v>
      </c>
      <c r="K9" s="29" t="n">
        <f aca="false">SUM(B9+E9+H9)</f>
        <v>15997</v>
      </c>
      <c r="L9" s="30" t="n">
        <f aca="false">SUM(C9+F9+I9)</f>
        <v>23731</v>
      </c>
      <c r="M9" s="38" t="n">
        <f aca="false">K9/L9-1</f>
        <v>-0.325902827525178</v>
      </c>
      <c r="IT9" s="1"/>
      <c r="IU9" s="1"/>
      <c r="IV9" s="1"/>
    </row>
    <row r="10" s="3" customFormat="true" ht="25.5" hidden="false" customHeight="true" outlineLevel="0" collapsed="false">
      <c r="A10" s="32" t="s">
        <v>15</v>
      </c>
      <c r="B10" s="33"/>
      <c r="C10" s="33" t="n">
        <v>173</v>
      </c>
      <c r="D10" s="34" t="n">
        <f aca="false">B10/C10-1</f>
        <v>-1</v>
      </c>
      <c r="E10" s="35"/>
      <c r="F10" s="26"/>
      <c r="G10" s="37"/>
      <c r="H10" s="33"/>
      <c r="I10" s="33"/>
      <c r="J10" s="36"/>
      <c r="K10" s="29" t="n">
        <f aca="false">SUM(B10+E10+H10)</f>
        <v>0</v>
      </c>
      <c r="L10" s="30" t="n">
        <f aca="false">SUM(C10+F10+I10)</f>
        <v>173</v>
      </c>
      <c r="M10" s="38" t="n">
        <f aca="false">K10/L10-1</f>
        <v>-1</v>
      </c>
      <c r="IT10" s="1"/>
      <c r="IU10" s="1"/>
      <c r="IV10" s="1"/>
    </row>
    <row r="11" s="3" customFormat="true" ht="25.5" hidden="false" customHeight="true" outlineLevel="0" collapsed="false">
      <c r="A11" s="32" t="s">
        <v>16</v>
      </c>
      <c r="B11" s="33" t="n">
        <v>272600</v>
      </c>
      <c r="C11" s="33" t="n">
        <v>289042</v>
      </c>
      <c r="D11" s="34" t="n">
        <f aca="false">B11/C11-1</f>
        <v>-0.0568844666173082</v>
      </c>
      <c r="E11" s="35" t="n">
        <v>351782</v>
      </c>
      <c r="F11" s="26" t="n">
        <v>368401</v>
      </c>
      <c r="G11" s="37" t="n">
        <f aca="false">E11/F11-1</f>
        <v>-0.0451111696222323</v>
      </c>
      <c r="H11" s="33"/>
      <c r="I11" s="33"/>
      <c r="J11" s="28"/>
      <c r="K11" s="29" t="n">
        <f aca="false">SUM(B11+E11+H11)</f>
        <v>624382</v>
      </c>
      <c r="L11" s="30" t="n">
        <f aca="false">SUM(C11+F11+I11)</f>
        <v>657443</v>
      </c>
      <c r="M11" s="38" t="n">
        <f aca="false">K11/L11-1</f>
        <v>-0.0502872492368159</v>
      </c>
      <c r="IT11" s="1"/>
      <c r="IU11" s="1"/>
      <c r="IV11" s="1"/>
    </row>
    <row r="12" s="3" customFormat="true" ht="25.5" hidden="false" customHeight="true" outlineLevel="0" collapsed="false">
      <c r="A12" s="32" t="s">
        <v>17</v>
      </c>
      <c r="B12" s="33"/>
      <c r="C12" s="33"/>
      <c r="D12" s="39"/>
      <c r="E12" s="40"/>
      <c r="F12" s="41"/>
      <c r="G12" s="37"/>
      <c r="H12" s="33"/>
      <c r="I12" s="33"/>
      <c r="J12" s="42"/>
      <c r="K12" s="29" t="n">
        <f aca="false">SUM(B12+E12+H12)</f>
        <v>0</v>
      </c>
      <c r="L12" s="30" t="n">
        <f aca="false">SUM(C12+F12+I12)</f>
        <v>0</v>
      </c>
      <c r="M12" s="43"/>
      <c r="IT12" s="1"/>
      <c r="IU12" s="1"/>
      <c r="IV12" s="1"/>
    </row>
    <row r="13" s="3" customFormat="true" ht="24" hidden="false" customHeight="true" outlineLevel="0" collapsed="false">
      <c r="A13" s="44" t="s">
        <v>18</v>
      </c>
      <c r="B13" s="45" t="n">
        <f aca="false">SUM(B5:B12)</f>
        <v>2290588</v>
      </c>
      <c r="C13" s="45" t="n">
        <f aca="false">SUM(C5:C12)</f>
        <v>2310966</v>
      </c>
      <c r="D13" s="46" t="n">
        <f aca="false">B13/C13-1</f>
        <v>-0.00881795751213998</v>
      </c>
      <c r="E13" s="47" t="n">
        <f aca="false">SUM(E5:E12)</f>
        <v>2055835</v>
      </c>
      <c r="F13" s="48" t="n">
        <f aca="false">SUM(F5:F12)</f>
        <v>1906728</v>
      </c>
      <c r="G13" s="49" t="n">
        <f aca="false">E13/F13-1</f>
        <v>0.0782004564888124</v>
      </c>
      <c r="H13" s="45" t="n">
        <f aca="false">SUM(H5:H12)</f>
        <v>6132</v>
      </c>
      <c r="I13" s="45" t="n">
        <f aca="false">SUM(I5:I12)</f>
        <v>6324</v>
      </c>
      <c r="J13" s="46" t="n">
        <f aca="false">H13/I13-1</f>
        <v>-0.0303605313092979</v>
      </c>
      <c r="K13" s="47" t="n">
        <f aca="false">SUM(B13+E13+H13)</f>
        <v>4352555</v>
      </c>
      <c r="L13" s="48" t="n">
        <f aca="false">SUM(C13+F13+I13)</f>
        <v>4224018</v>
      </c>
      <c r="M13" s="50" t="n">
        <f aca="false">K13/L13-1</f>
        <v>0.0304300313114196</v>
      </c>
      <c r="IT13" s="1"/>
      <c r="IU13" s="1"/>
      <c r="IV13" s="1"/>
    </row>
    <row r="14" s="3" customFormat="true" ht="25.5" hidden="false" customHeight="true" outlineLevel="0" collapsed="false">
      <c r="A14" s="51" t="s">
        <v>19</v>
      </c>
      <c r="B14" s="52"/>
      <c r="C14" s="52"/>
      <c r="D14" s="53" t="n">
        <v>1</v>
      </c>
      <c r="E14" s="54"/>
      <c r="F14" s="55"/>
      <c r="G14" s="56"/>
      <c r="H14" s="57"/>
      <c r="I14" s="57"/>
      <c r="J14" s="58"/>
      <c r="K14" s="59" t="n">
        <f aca="false">SUM(B14+E14+H14)</f>
        <v>0</v>
      </c>
      <c r="L14" s="26"/>
      <c r="M14" s="60" t="n">
        <v>1</v>
      </c>
      <c r="IT14" s="1"/>
      <c r="IU14" s="1"/>
      <c r="IV14" s="1"/>
    </row>
    <row r="15" s="3" customFormat="true" ht="24" hidden="false" customHeight="true" outlineLevel="0" collapsed="false">
      <c r="A15" s="44" t="s">
        <v>20</v>
      </c>
      <c r="B15" s="45" t="n">
        <f aca="false">B14</f>
        <v>0</v>
      </c>
      <c r="C15" s="45" t="n">
        <f aca="false">C14</f>
        <v>0</v>
      </c>
      <c r="D15" s="61" t="n">
        <v>1</v>
      </c>
      <c r="E15" s="47"/>
      <c r="F15" s="48"/>
      <c r="G15" s="49"/>
      <c r="H15" s="45" t="n">
        <f aca="false">H14</f>
        <v>0</v>
      </c>
      <c r="I15" s="45" t="n">
        <f aca="false">I14</f>
        <v>0</v>
      </c>
      <c r="J15" s="46"/>
      <c r="K15" s="47" t="n">
        <f aca="false">K14</f>
        <v>0</v>
      </c>
      <c r="L15" s="48" t="n">
        <f aca="false">L14</f>
        <v>0</v>
      </c>
      <c r="M15" s="62" t="n">
        <v>1</v>
      </c>
      <c r="IT15" s="1"/>
      <c r="IU15" s="1"/>
      <c r="IV15" s="1"/>
    </row>
    <row r="16" s="3" customFormat="true" ht="25.5" hidden="false" customHeight="true" outlineLevel="0" collapsed="false">
      <c r="A16" s="32" t="s">
        <v>21</v>
      </c>
      <c r="B16" s="33" t="n">
        <v>167930</v>
      </c>
      <c r="C16" s="33" t="n">
        <v>169567</v>
      </c>
      <c r="D16" s="34" t="n">
        <f aca="false">B16/C16-1</f>
        <v>-0.00965400107332204</v>
      </c>
      <c r="E16" s="63"/>
      <c r="F16" s="26"/>
      <c r="G16" s="27"/>
      <c r="H16" s="33" t="n">
        <v>1588</v>
      </c>
      <c r="I16" s="33" t="n">
        <v>3795</v>
      </c>
      <c r="J16" s="37" t="n">
        <f aca="false">H16/I16-1</f>
        <v>-0.581554677206851</v>
      </c>
      <c r="K16" s="29" t="n">
        <f aca="false">SUM(B16+E16+H16)</f>
        <v>169518</v>
      </c>
      <c r="L16" s="30" t="n">
        <f aca="false">SUM(C16+F16+I16)</f>
        <v>173362</v>
      </c>
      <c r="M16" s="38" t="n">
        <f aca="false">K16/L16-1</f>
        <v>-0.0221732559615141</v>
      </c>
      <c r="IT16" s="1"/>
      <c r="IU16" s="1"/>
      <c r="IV16" s="1"/>
    </row>
    <row r="17" s="3" customFormat="true" ht="25.5" hidden="false" customHeight="true" outlineLevel="0" collapsed="false">
      <c r="A17" s="64" t="s">
        <v>22</v>
      </c>
      <c r="B17" s="65"/>
      <c r="C17" s="65" t="n">
        <v>7</v>
      </c>
      <c r="D17" s="39" t="n">
        <f aca="false">B17/C17-1</f>
        <v>-1</v>
      </c>
      <c r="E17" s="66"/>
      <c r="F17" s="41"/>
      <c r="G17" s="27"/>
      <c r="H17" s="65"/>
      <c r="I17" s="65" t="n">
        <v>3</v>
      </c>
      <c r="J17" s="37" t="n">
        <f aca="false">H17/I17-1</f>
        <v>-1</v>
      </c>
      <c r="K17" s="29" t="n">
        <f aca="false">SUM(B17+E17+H17)</f>
        <v>0</v>
      </c>
      <c r="L17" s="30" t="n">
        <f aca="false">SUM(C17+F17+I17)</f>
        <v>10</v>
      </c>
      <c r="M17" s="38" t="n">
        <f aca="false">K17/L17-1</f>
        <v>-1</v>
      </c>
      <c r="IT17" s="1"/>
      <c r="IU17" s="1"/>
      <c r="IV17" s="1"/>
    </row>
    <row r="18" s="3" customFormat="true" ht="25.5" hidden="false" customHeight="true" outlineLevel="0" collapsed="false">
      <c r="A18" s="67" t="s">
        <v>23</v>
      </c>
      <c r="B18" s="68" t="n">
        <f aca="false">SUM(B16:B17)</f>
        <v>167930</v>
      </c>
      <c r="C18" s="68" t="n">
        <f aca="false">SUM(C16:C17)</f>
        <v>169574</v>
      </c>
      <c r="D18" s="69" t="n">
        <f aca="false">B18/C18-1</f>
        <v>-0.00969488247019001</v>
      </c>
      <c r="E18" s="70" t="n">
        <f aca="false">SUM(E16:E17)</f>
        <v>0</v>
      </c>
      <c r="F18" s="71" t="n">
        <f aca="false">SUM(F16:F17)</f>
        <v>0</v>
      </c>
      <c r="G18" s="72"/>
      <c r="H18" s="68" t="n">
        <f aca="false">SUM(H16:H17)</f>
        <v>1588</v>
      </c>
      <c r="I18" s="68" t="n">
        <f aca="false">SUM(I16:I17)</f>
        <v>3798</v>
      </c>
      <c r="J18" s="73" t="n">
        <f aca="false">H18/I18-1</f>
        <v>-0.581885202738283</v>
      </c>
      <c r="K18" s="74" t="n">
        <f aca="false">SUM(B18+E18+H18)</f>
        <v>169518</v>
      </c>
      <c r="L18" s="75" t="n">
        <f aca="false">SUM(C18+F18+I18)</f>
        <v>173372</v>
      </c>
      <c r="M18" s="76" t="n">
        <f aca="false">K18/L18-1</f>
        <v>-0.022229656461251</v>
      </c>
      <c r="IT18" s="1"/>
      <c r="IU18" s="1"/>
      <c r="IV18" s="1"/>
    </row>
    <row r="19" s="3" customFormat="true" ht="22.5" hidden="false" customHeight="true" outlineLevel="0" collapsed="false">
      <c r="A19" s="77" t="s">
        <v>24</v>
      </c>
      <c r="B19" s="78" t="n">
        <v>701023</v>
      </c>
      <c r="C19" s="78" t="n">
        <v>755183</v>
      </c>
      <c r="D19" s="79" t="n">
        <f aca="false">B19/C19-1</f>
        <v>-0.0717177161032492</v>
      </c>
      <c r="E19" s="80"/>
      <c r="F19" s="78"/>
      <c r="G19" s="81"/>
      <c r="H19" s="78" t="n">
        <v>1627</v>
      </c>
      <c r="I19" s="78" t="n">
        <v>2650</v>
      </c>
      <c r="J19" s="79" t="n">
        <f aca="false">H19/I19-1</f>
        <v>-0.386037735849057</v>
      </c>
      <c r="K19" s="80" t="n">
        <f aca="false">SUM(B19+E19+H19)</f>
        <v>702650</v>
      </c>
      <c r="L19" s="82" t="n">
        <f aca="false">SUM(C19+F19+I19)</f>
        <v>757833</v>
      </c>
      <c r="M19" s="83" t="n">
        <f aca="false">K19/L19-1</f>
        <v>-0.0728168343157397</v>
      </c>
      <c r="IT19" s="1"/>
      <c r="IU19" s="1"/>
      <c r="IV19" s="1"/>
    </row>
    <row r="20" s="3" customFormat="true" ht="22.5" hidden="false" customHeight="true" outlineLevel="0" collapsed="false">
      <c r="A20" s="77" t="s">
        <v>25</v>
      </c>
      <c r="B20" s="78" t="n">
        <f aca="false">B4-B19</f>
        <v>1757495</v>
      </c>
      <c r="C20" s="78" t="n">
        <f aca="false">C4-C19</f>
        <v>1725357</v>
      </c>
      <c r="D20" s="84" t="n">
        <f aca="false">B20/C20-1</f>
        <v>0.0186268696855201</v>
      </c>
      <c r="E20" s="80" t="n">
        <f aca="false">E4-E19</f>
        <v>2055835</v>
      </c>
      <c r="F20" s="78" t="n">
        <f aca="false">F4-F19</f>
        <v>1906728</v>
      </c>
      <c r="G20" s="85" t="n">
        <f aca="false">E20/F20-1</f>
        <v>0.0782004564888124</v>
      </c>
      <c r="H20" s="78" t="n">
        <f aca="false">H4-H19</f>
        <v>6093</v>
      </c>
      <c r="I20" s="78" t="n">
        <f aca="false">I4-I19</f>
        <v>7472</v>
      </c>
      <c r="J20" s="79" t="n">
        <f aca="false">H20/I20-1</f>
        <v>-0.184555674518201</v>
      </c>
      <c r="K20" s="80" t="n">
        <f aca="false">SUM(B20+E20+H20)</f>
        <v>3819423</v>
      </c>
      <c r="L20" s="82" t="n">
        <f aca="false">SUM(C20+F20+I20)</f>
        <v>3639557</v>
      </c>
      <c r="M20" s="86" t="n">
        <f aca="false">K20/L20-1</f>
        <v>0.0494197508103322</v>
      </c>
      <c r="IT20" s="1"/>
      <c r="IU20" s="1"/>
      <c r="IV20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9375" bottom="0.393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true"/>
  </sheetPr>
  <dimension ref="A1:N13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/>
  <cols>
    <col collapsed="false" hidden="false" max="1" min="1" style="1" width="31.1122448979592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87" customFormat="true" ht="26.1" hidden="false" customHeight="true" outlineLevel="0" collapsed="false">
      <c r="A1" s="2" t="s">
        <v>26</v>
      </c>
      <c r="B1" s="2"/>
      <c r="C1" s="2"/>
      <c r="D1" s="2"/>
    </row>
    <row r="2" s="87" customFormat="true" ht="12.75" hidden="false" customHeight="true" outlineLevel="0" collapsed="false">
      <c r="A2" s="88"/>
      <c r="B2" s="89"/>
      <c r="C2" s="89"/>
      <c r="D2" s="90"/>
    </row>
    <row r="3" s="87" customFormat="true" ht="47.25" hidden="false" customHeight="true" outlineLevel="0" collapsed="false">
      <c r="A3" s="91"/>
      <c r="B3" s="92" t="s">
        <v>6</v>
      </c>
      <c r="C3" s="92" t="s">
        <v>7</v>
      </c>
      <c r="D3" s="93" t="s">
        <v>8</v>
      </c>
      <c r="F3" s="90"/>
      <c r="G3" s="89"/>
      <c r="H3" s="89"/>
      <c r="I3" s="94"/>
    </row>
    <row r="4" s="87" customFormat="true" ht="32.1" hidden="false" customHeight="true" outlineLevel="0" collapsed="false">
      <c r="A4" s="95" t="s">
        <v>27</v>
      </c>
      <c r="B4" s="96" t="n">
        <f aca="false">B5+B10+B11+B12</f>
        <v>1487027</v>
      </c>
      <c r="C4" s="96" t="n">
        <f aca="false">C5+C10+C11+C12</f>
        <v>1314179</v>
      </c>
      <c r="D4" s="97" t="n">
        <f aca="false">(B4/C4)-1</f>
        <v>0.131525461904352</v>
      </c>
      <c r="E4" s="98"/>
      <c r="F4" s="98"/>
      <c r="G4" s="98"/>
      <c r="H4" s="98"/>
      <c r="I4" s="98"/>
      <c r="J4" s="98"/>
      <c r="K4" s="98"/>
      <c r="L4" s="98"/>
      <c r="M4" s="98"/>
      <c r="N4" s="98"/>
    </row>
    <row r="5" s="87" customFormat="true" ht="32.1" hidden="false" customHeight="true" outlineLevel="0" collapsed="false">
      <c r="A5" s="99" t="s">
        <v>28</v>
      </c>
      <c r="B5" s="100" t="n">
        <f aca="false">SUM(B6:B8)</f>
        <v>1483465</v>
      </c>
      <c r="C5" s="100" t="n">
        <f aca="false">SUM(C6:C8)</f>
        <v>1310675</v>
      </c>
      <c r="D5" s="101" t="n">
        <f aca="false">(B5/C5)-1</f>
        <v>0.131832834226639</v>
      </c>
      <c r="F5" s="102"/>
      <c r="G5" s="102"/>
      <c r="H5" s="102"/>
      <c r="I5" s="102"/>
    </row>
    <row r="6" s="87" customFormat="true" ht="24" hidden="false" customHeight="true" outlineLevel="0" collapsed="false">
      <c r="A6" s="32" t="s">
        <v>29</v>
      </c>
      <c r="B6" s="103" t="n">
        <v>1367362</v>
      </c>
      <c r="C6" s="103" t="n">
        <v>1154823</v>
      </c>
      <c r="D6" s="104" t="n">
        <f aca="false">(B6/C6)-1</f>
        <v>0.184044654462199</v>
      </c>
      <c r="F6" s="102"/>
      <c r="G6" s="102"/>
      <c r="H6" s="102"/>
      <c r="I6" s="102"/>
    </row>
    <row r="7" s="87" customFormat="true" ht="24" hidden="false" customHeight="true" outlineLevel="0" collapsed="false">
      <c r="A7" s="32" t="s">
        <v>30</v>
      </c>
      <c r="B7" s="103" t="n">
        <v>13414</v>
      </c>
      <c r="C7" s="103" t="n">
        <v>16100</v>
      </c>
      <c r="D7" s="105" t="n">
        <f aca="false">(B7/C7)-1</f>
        <v>-0.166832298136646</v>
      </c>
      <c r="F7" s="102"/>
      <c r="G7" s="102"/>
      <c r="H7" s="102"/>
      <c r="I7" s="102"/>
    </row>
    <row r="8" s="87" customFormat="true" ht="24" hidden="false" customHeight="true" outlineLevel="0" collapsed="false">
      <c r="A8" s="64" t="s">
        <v>31</v>
      </c>
      <c r="B8" s="106" t="n">
        <v>102689</v>
      </c>
      <c r="C8" s="106" t="n">
        <v>139752</v>
      </c>
      <c r="D8" s="107" t="n">
        <f aca="false">(B8/C8)-1</f>
        <v>-0.265205506897933</v>
      </c>
      <c r="F8" s="102"/>
      <c r="G8" s="102"/>
      <c r="H8" s="102"/>
      <c r="I8" s="102"/>
    </row>
    <row r="9" s="87" customFormat="true" ht="24" hidden="false" customHeight="true" outlineLevel="0" collapsed="false">
      <c r="A9" s="108" t="s">
        <v>32</v>
      </c>
      <c r="B9" s="100" t="n">
        <f aca="false">SUM(B10:B12)</f>
        <v>3562</v>
      </c>
      <c r="C9" s="100" t="n">
        <f aca="false">SUM(C10:C12)</f>
        <v>3504</v>
      </c>
      <c r="D9" s="101" t="n">
        <f aca="false">(B9/C9)-1</f>
        <v>0.0165525114155252</v>
      </c>
      <c r="F9" s="102"/>
      <c r="G9" s="102"/>
      <c r="H9" s="102"/>
      <c r="I9" s="102"/>
    </row>
    <row r="10" s="87" customFormat="true" ht="24" hidden="false" customHeight="true" outlineLevel="0" collapsed="false">
      <c r="A10" s="109" t="s">
        <v>33</v>
      </c>
      <c r="B10" s="110" t="n">
        <v>364</v>
      </c>
      <c r="C10" s="110" t="n">
        <v>363</v>
      </c>
      <c r="D10" s="104" t="n">
        <f aca="false">(B10/C10)-1</f>
        <v>0.00275482093663904</v>
      </c>
      <c r="F10" s="102"/>
      <c r="G10" s="102"/>
      <c r="H10" s="102"/>
      <c r="I10" s="102"/>
    </row>
    <row r="11" s="87" customFormat="true" ht="24" hidden="false" customHeight="true" outlineLevel="0" collapsed="false">
      <c r="A11" s="64" t="s">
        <v>34</v>
      </c>
      <c r="B11" s="106" t="n">
        <v>2055</v>
      </c>
      <c r="C11" s="106" t="n">
        <v>1909</v>
      </c>
      <c r="D11" s="111" t="n">
        <f aca="false">(B11/C11)-1</f>
        <v>0.0764798323729701</v>
      </c>
      <c r="F11" s="102"/>
      <c r="G11" s="102"/>
      <c r="H11" s="102"/>
      <c r="I11" s="102"/>
    </row>
    <row r="12" s="87" customFormat="true" ht="21.95" hidden="false" customHeight="true" outlineLevel="0" collapsed="false">
      <c r="A12" s="109" t="s">
        <v>35</v>
      </c>
      <c r="B12" s="110" t="n">
        <v>1143</v>
      </c>
      <c r="C12" s="110" t="n">
        <v>1232</v>
      </c>
      <c r="D12" s="112" t="n">
        <f aca="false">(B12/C12)-1</f>
        <v>-0.0722402597402597</v>
      </c>
      <c r="E12" s="113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true"/>
  </sheetPr>
  <dimension ref="A1:S32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9.28061224489796"/>
    <col collapsed="false" hidden="false" max="9" min="9" style="1" width="12.984693877551"/>
    <col collapsed="false" hidden="false" max="10" min="10" style="1" width="9.41326530612245"/>
    <col collapsed="false" hidden="false" max="11" min="11" style="1" width="10.9897959183673"/>
    <col collapsed="false" hidden="false" max="12" min="12" style="1" width="9.28061224489796"/>
    <col collapsed="false" hidden="false" max="13" min="13" style="1" width="10.1326530612245"/>
    <col collapsed="false" hidden="false" max="14" min="14" style="1" width="9.41326530612245"/>
    <col collapsed="false" hidden="false" max="15" min="15" style="1" width="10.4132653061225"/>
    <col collapsed="false" hidden="false" max="16" min="16" style="1" width="9.28061224489796"/>
    <col collapsed="false" hidden="false" max="257" min="17" style="1" width="7.98979591836735"/>
  </cols>
  <sheetData>
    <row r="1" s="3" customFormat="true" ht="26.1" hidden="false" customHeight="true" outlineLevel="0" collapsed="false">
      <c r="A1" s="2" t="s">
        <v>36</v>
      </c>
      <c r="B1" s="2"/>
      <c r="C1" s="2"/>
      <c r="D1" s="2"/>
      <c r="E1" s="2"/>
      <c r="F1" s="2"/>
      <c r="G1" s="2"/>
      <c r="H1" s="2"/>
      <c r="I1" s="90"/>
      <c r="J1" s="90"/>
    </row>
    <row r="2" s="3" customFormat="true" ht="26.1" hidden="false" customHeight="true" outlineLevel="0" collapsed="false">
      <c r="A2" s="114" t="s">
        <v>37</v>
      </c>
      <c r="B2" s="115" t="s">
        <v>38</v>
      </c>
      <c r="C2" s="116" t="s">
        <v>39</v>
      </c>
      <c r="D2" s="116"/>
      <c r="E2" s="117" t="s">
        <v>40</v>
      </c>
      <c r="F2" s="117"/>
      <c r="G2" s="117" t="s">
        <v>41</v>
      </c>
      <c r="H2" s="117"/>
      <c r="I2" s="117" t="s">
        <v>42</v>
      </c>
      <c r="J2" s="117"/>
      <c r="K2" s="117" t="s">
        <v>33</v>
      </c>
      <c r="L2" s="117"/>
      <c r="M2" s="117" t="s">
        <v>34</v>
      </c>
      <c r="N2" s="117"/>
      <c r="O2" s="117" t="s">
        <v>35</v>
      </c>
      <c r="P2" s="117"/>
    </row>
    <row r="3" s="3" customFormat="true" ht="15.75" hidden="false" customHeight="true" outlineLevel="0" collapsed="false">
      <c r="A3" s="114"/>
      <c r="B3" s="118" t="s">
        <v>43</v>
      </c>
      <c r="C3" s="119" t="s">
        <v>44</v>
      </c>
      <c r="D3" s="120" t="s">
        <v>8</v>
      </c>
      <c r="E3" s="119" t="s">
        <v>44</v>
      </c>
      <c r="F3" s="121" t="s">
        <v>8</v>
      </c>
      <c r="G3" s="119" t="s">
        <v>44</v>
      </c>
      <c r="H3" s="122" t="s">
        <v>8</v>
      </c>
      <c r="I3" s="119" t="s">
        <v>44</v>
      </c>
      <c r="J3" s="122" t="s">
        <v>8</v>
      </c>
      <c r="K3" s="119" t="s">
        <v>44</v>
      </c>
      <c r="L3" s="122" t="s">
        <v>8</v>
      </c>
      <c r="M3" s="119" t="s">
        <v>44</v>
      </c>
      <c r="N3" s="122" t="s">
        <v>8</v>
      </c>
      <c r="O3" s="119" t="s">
        <v>44</v>
      </c>
      <c r="P3" s="122" t="s">
        <v>8</v>
      </c>
    </row>
    <row r="4" s="3" customFormat="true" ht="13.5" hidden="false" customHeight="true" outlineLevel="0" collapsed="false">
      <c r="A4" s="114"/>
      <c r="B4" s="123" t="s">
        <v>45</v>
      </c>
      <c r="C4" s="124" t="s">
        <v>46</v>
      </c>
      <c r="D4" s="125"/>
      <c r="E4" s="124" t="s">
        <v>46</v>
      </c>
      <c r="F4" s="126"/>
      <c r="G4" s="124" t="s">
        <v>46</v>
      </c>
      <c r="H4" s="125"/>
      <c r="I4" s="124" t="s">
        <v>46</v>
      </c>
      <c r="J4" s="127"/>
      <c r="K4" s="124" t="s">
        <v>46</v>
      </c>
      <c r="L4" s="128"/>
      <c r="M4" s="124" t="s">
        <v>46</v>
      </c>
      <c r="N4" s="128"/>
      <c r="O4" s="124" t="s">
        <v>46</v>
      </c>
      <c r="P4" s="129"/>
      <c r="Q4" s="130"/>
      <c r="R4" s="130"/>
      <c r="S4" s="130"/>
    </row>
    <row r="5" s="3" customFormat="true" ht="26.1" hidden="false" customHeight="true" outlineLevel="0" collapsed="false">
      <c r="A5" s="131" t="s">
        <v>47</v>
      </c>
      <c r="B5" s="132"/>
      <c r="C5" s="133" t="n">
        <f aca="false">E5+G5+I5+K5+M5+O5</f>
        <v>1487027</v>
      </c>
      <c r="D5" s="134" t="n">
        <f aca="false">(C5/C6)-1</f>
        <v>0.131525461904352</v>
      </c>
      <c r="E5" s="135" t="n">
        <f aca="false">E7+E9+E13+E19+E23</f>
        <v>1367362</v>
      </c>
      <c r="F5" s="136" t="n">
        <f aca="false">(E5/E6)-1</f>
        <v>0.184044654462199</v>
      </c>
      <c r="G5" s="133" t="n">
        <f aca="false">G7+G9+G13+G19+G23</f>
        <v>13414</v>
      </c>
      <c r="H5" s="137" t="n">
        <f aca="false">(G5/G6)-1</f>
        <v>-0.166832298136646</v>
      </c>
      <c r="I5" s="133" t="n">
        <f aca="false">I7+I9+I13+I19+I23</f>
        <v>102689</v>
      </c>
      <c r="J5" s="137" t="n">
        <f aca="false">(I5/I6)-1</f>
        <v>-0.265205506897933</v>
      </c>
      <c r="K5" s="133" t="n">
        <f aca="false">K11+K15+K17</f>
        <v>364</v>
      </c>
      <c r="L5" s="134" t="n">
        <f aca="false">(K5/K6)-1</f>
        <v>0.00275482093663904</v>
      </c>
      <c r="M5" s="133" t="n">
        <f aca="false">M11+M15+M17</f>
        <v>2055</v>
      </c>
      <c r="N5" s="134" t="n">
        <f aca="false">(M5/M6)-1</f>
        <v>0.0764798323729701</v>
      </c>
      <c r="O5" s="133" t="n">
        <f aca="false">O27+O29</f>
        <v>1143</v>
      </c>
      <c r="P5" s="137" t="n">
        <f aca="false">(O5/O6)-1</f>
        <v>-0.0722402597402597</v>
      </c>
    </row>
    <row r="6" s="3" customFormat="true" ht="18" hidden="false" customHeight="true" outlineLevel="0" collapsed="false">
      <c r="A6" s="138"/>
      <c r="B6" s="132"/>
      <c r="C6" s="133" t="n">
        <f aca="false">E6+G6+I6+K6+M6+O6</f>
        <v>1314179</v>
      </c>
      <c r="D6" s="139"/>
      <c r="E6" s="133" t="n">
        <f aca="false">E8+E10+E14+E20+E24</f>
        <v>1154823</v>
      </c>
      <c r="F6" s="136"/>
      <c r="G6" s="133" t="n">
        <f aca="false">G8+G10+G14+G20+G24</f>
        <v>16100</v>
      </c>
      <c r="H6" s="140"/>
      <c r="I6" s="133" t="n">
        <f aca="false">I8+I10+I14+I20+I24</f>
        <v>139752</v>
      </c>
      <c r="J6" s="141"/>
      <c r="K6" s="133" t="n">
        <f aca="false">K12+K16+K18</f>
        <v>363</v>
      </c>
      <c r="L6" s="142"/>
      <c r="M6" s="133" t="n">
        <f aca="false">M12+M16+M18</f>
        <v>1909</v>
      </c>
      <c r="N6" s="143"/>
      <c r="O6" s="133" t="n">
        <f aca="false">O28+O30</f>
        <v>1232</v>
      </c>
      <c r="P6" s="144"/>
    </row>
    <row r="7" s="156" customFormat="true" ht="23.25" hidden="false" customHeight="true" outlineLevel="0" collapsed="false">
      <c r="A7" s="145" t="s">
        <v>10</v>
      </c>
      <c r="B7" s="146" t="n">
        <f aca="false">C7/C5</f>
        <v>0.0521732288653804</v>
      </c>
      <c r="C7" s="147" t="n">
        <f aca="false">E7+G7+I7</f>
        <v>77583</v>
      </c>
      <c r="D7" s="148" t="n">
        <v>1</v>
      </c>
      <c r="E7" s="149" t="n">
        <v>77469</v>
      </c>
      <c r="F7" s="150" t="n">
        <v>1</v>
      </c>
      <c r="G7" s="149" t="n">
        <v>93</v>
      </c>
      <c r="H7" s="151" t="n">
        <v>1</v>
      </c>
      <c r="I7" s="152" t="n">
        <v>21</v>
      </c>
      <c r="J7" s="151" t="n">
        <v>1</v>
      </c>
      <c r="K7" s="152"/>
      <c r="L7" s="153"/>
      <c r="M7" s="152"/>
      <c r="N7" s="154"/>
      <c r="O7" s="152"/>
      <c r="P7" s="155"/>
    </row>
    <row r="8" s="156" customFormat="true" ht="18" hidden="false" customHeight="true" outlineLevel="0" collapsed="false">
      <c r="A8" s="145"/>
      <c r="B8" s="157" t="n">
        <f aca="false">C8/C6</f>
        <v>0</v>
      </c>
      <c r="C8" s="158"/>
      <c r="D8" s="148"/>
      <c r="E8" s="152"/>
      <c r="F8" s="150"/>
      <c r="G8" s="152"/>
      <c r="H8" s="159"/>
      <c r="I8" s="152"/>
      <c r="J8" s="151"/>
      <c r="K8" s="152"/>
      <c r="L8" s="153"/>
      <c r="M8" s="152"/>
      <c r="N8" s="154"/>
      <c r="O8" s="152"/>
      <c r="P8" s="155"/>
    </row>
    <row r="9" s="3" customFormat="true" ht="23.65" hidden="false" customHeight="true" outlineLevel="0" collapsed="false">
      <c r="A9" s="160" t="s">
        <v>11</v>
      </c>
      <c r="B9" s="161" t="n">
        <f aca="false">C9/C5</f>
        <v>0.428529542503263</v>
      </c>
      <c r="C9" s="162" t="n">
        <f aca="false">E9+G9+I9</f>
        <v>637235</v>
      </c>
      <c r="D9" s="163" t="n">
        <f aca="false">(C9/C10)-1</f>
        <v>0.129484811638797</v>
      </c>
      <c r="E9" s="164" t="n">
        <v>557465</v>
      </c>
      <c r="F9" s="165" t="n">
        <f aca="false">(E9/E10)-1</f>
        <v>0.185795511349254</v>
      </c>
      <c r="G9" s="164" t="n">
        <v>7887</v>
      </c>
      <c r="H9" s="166" t="n">
        <f aca="false">(G9/G10)-1</f>
        <v>-0.104767309875142</v>
      </c>
      <c r="I9" s="164" t="n">
        <v>71883</v>
      </c>
      <c r="J9" s="166" t="n">
        <f aca="false">(I9/I10)-1</f>
        <v>-0.156827325724608</v>
      </c>
      <c r="K9" s="167"/>
      <c r="L9" s="168"/>
      <c r="M9" s="167"/>
      <c r="N9" s="169"/>
      <c r="O9" s="167"/>
      <c r="P9" s="170"/>
    </row>
    <row r="10" s="3" customFormat="true" ht="18" hidden="false" customHeight="true" outlineLevel="0" collapsed="false">
      <c r="A10" s="171"/>
      <c r="B10" s="172" t="n">
        <f aca="false">C10/C6</f>
        <v>0.429303770643116</v>
      </c>
      <c r="C10" s="147" t="n">
        <f aca="false">E10+G10+I10</f>
        <v>564182</v>
      </c>
      <c r="D10" s="173"/>
      <c r="E10" s="174" t="n">
        <v>470119</v>
      </c>
      <c r="F10" s="175"/>
      <c r="G10" s="174" t="n">
        <v>8810</v>
      </c>
      <c r="H10" s="176"/>
      <c r="I10" s="174" t="n">
        <v>85253</v>
      </c>
      <c r="J10" s="177"/>
      <c r="K10" s="178"/>
      <c r="L10" s="179"/>
      <c r="M10" s="178"/>
      <c r="N10" s="180"/>
      <c r="O10" s="178"/>
      <c r="P10" s="181"/>
    </row>
    <row r="11" s="3" customFormat="true" ht="23.65" hidden="false" customHeight="true" outlineLevel="0" collapsed="false">
      <c r="A11" s="182" t="s">
        <v>12</v>
      </c>
      <c r="B11" s="161" t="n">
        <f aca="false">C11/C5</f>
        <v>0.000126426756205503</v>
      </c>
      <c r="C11" s="162" t="n">
        <f aca="false">M11</f>
        <v>188</v>
      </c>
      <c r="D11" s="163" t="n">
        <f aca="false">(C11/C12)-1</f>
        <v>0.305555555555556</v>
      </c>
      <c r="E11" s="183"/>
      <c r="F11" s="184"/>
      <c r="G11" s="183"/>
      <c r="H11" s="185"/>
      <c r="I11" s="183"/>
      <c r="J11" s="186"/>
      <c r="K11" s="187"/>
      <c r="L11" s="188"/>
      <c r="M11" s="189" t="n">
        <v>188</v>
      </c>
      <c r="N11" s="190" t="n">
        <f aca="false">(M11/M12)-1</f>
        <v>0.305555555555556</v>
      </c>
      <c r="O11" s="187"/>
      <c r="P11" s="191"/>
    </row>
    <row r="12" s="3" customFormat="true" ht="18" hidden="false" customHeight="true" outlineLevel="0" collapsed="false">
      <c r="A12" s="182"/>
      <c r="B12" s="172" t="n">
        <f aca="false">C12/C6</f>
        <v>0.000109574114332979</v>
      </c>
      <c r="C12" s="147" t="n">
        <f aca="false">M12</f>
        <v>144</v>
      </c>
      <c r="D12" s="192"/>
      <c r="E12" s="183"/>
      <c r="F12" s="184"/>
      <c r="G12" s="183"/>
      <c r="H12" s="185"/>
      <c r="I12" s="183"/>
      <c r="J12" s="177"/>
      <c r="K12" s="187"/>
      <c r="L12" s="193"/>
      <c r="M12" s="189" t="n">
        <v>144</v>
      </c>
      <c r="N12" s="194"/>
      <c r="O12" s="187"/>
      <c r="P12" s="191"/>
    </row>
    <row r="13" s="3" customFormat="true" ht="23.65" hidden="false" customHeight="true" outlineLevel="0" collapsed="false">
      <c r="A13" s="160" t="s">
        <v>13</v>
      </c>
      <c r="B13" s="161" t="n">
        <f aca="false">C13/C5</f>
        <v>0.366330940863885</v>
      </c>
      <c r="C13" s="162" t="n">
        <f aca="false">E13+G13+I13</f>
        <v>544744</v>
      </c>
      <c r="D13" s="163" t="n">
        <f aca="false">(C13/C14)-1</f>
        <v>0.0522794004017926</v>
      </c>
      <c r="E13" s="164" t="n">
        <v>508719</v>
      </c>
      <c r="F13" s="165" t="n">
        <f aca="false">(E13/E14)-1</f>
        <v>0.114695152013147</v>
      </c>
      <c r="G13" s="164" t="n">
        <v>5396</v>
      </c>
      <c r="H13" s="166" t="n">
        <f aca="false">(G13/G14)-1</f>
        <v>-0.24</v>
      </c>
      <c r="I13" s="164" t="n">
        <v>30629</v>
      </c>
      <c r="J13" s="166" t="n">
        <f aca="false">(I13/I14)-1</f>
        <v>-0.434941426067706</v>
      </c>
      <c r="K13" s="167"/>
      <c r="L13" s="168"/>
      <c r="M13" s="167"/>
      <c r="N13" s="169"/>
      <c r="O13" s="167"/>
      <c r="P13" s="170"/>
    </row>
    <row r="14" s="3" customFormat="true" ht="18" hidden="false" customHeight="true" outlineLevel="0" collapsed="false">
      <c r="A14" s="171"/>
      <c r="B14" s="172" t="n">
        <f aca="false">C14/C6</f>
        <v>0.393918941027059</v>
      </c>
      <c r="C14" s="195" t="n">
        <f aca="false">E14+G14+I14</f>
        <v>517680</v>
      </c>
      <c r="D14" s="196"/>
      <c r="E14" s="174" t="n">
        <v>456375</v>
      </c>
      <c r="F14" s="197"/>
      <c r="G14" s="174" t="n">
        <v>7100</v>
      </c>
      <c r="H14" s="198"/>
      <c r="I14" s="174" t="n">
        <v>54205</v>
      </c>
      <c r="J14" s="199"/>
      <c r="K14" s="178"/>
      <c r="L14" s="179"/>
      <c r="M14" s="178"/>
      <c r="N14" s="180"/>
      <c r="O14" s="178"/>
      <c r="P14" s="181"/>
    </row>
    <row r="15" s="3" customFormat="true" ht="23.65" hidden="false" customHeight="true" outlineLevel="0" collapsed="false">
      <c r="A15" s="182" t="s">
        <v>14</v>
      </c>
      <c r="B15" s="161" t="n">
        <f aca="false">C15/C5</f>
        <v>0.00150030900582168</v>
      </c>
      <c r="C15" s="147" t="n">
        <f aca="false">K15+M15</f>
        <v>2231</v>
      </c>
      <c r="D15" s="163" t="n">
        <f aca="false">(C15/C16)-1</f>
        <v>0.0484022556390977</v>
      </c>
      <c r="E15" s="183"/>
      <c r="F15" s="165"/>
      <c r="G15" s="183"/>
      <c r="H15" s="200"/>
      <c r="I15" s="183"/>
      <c r="J15" s="201"/>
      <c r="K15" s="183" t="n">
        <v>364</v>
      </c>
      <c r="L15" s="190" t="n">
        <f aca="false">(K15/K16)-1</f>
        <v>0.00275482093663904</v>
      </c>
      <c r="M15" s="183" t="n">
        <v>1867</v>
      </c>
      <c r="N15" s="190" t="n">
        <f aca="false">(M15/M16)-1</f>
        <v>0.0577903682719547</v>
      </c>
      <c r="O15" s="187"/>
      <c r="P15" s="191"/>
    </row>
    <row r="16" s="3" customFormat="true" ht="18" hidden="false" customHeight="true" outlineLevel="0" collapsed="false">
      <c r="A16" s="171"/>
      <c r="B16" s="172" t="n">
        <f aca="false">C16/C6</f>
        <v>0.00161926191180958</v>
      </c>
      <c r="C16" s="195" t="n">
        <f aca="false">K16+M16</f>
        <v>2128</v>
      </c>
      <c r="D16" s="202"/>
      <c r="E16" s="174"/>
      <c r="F16" s="197"/>
      <c r="G16" s="174"/>
      <c r="H16" s="198"/>
      <c r="I16" s="174"/>
      <c r="J16" s="199"/>
      <c r="K16" s="174" t="n">
        <v>363</v>
      </c>
      <c r="L16" s="179"/>
      <c r="M16" s="203" t="n">
        <v>1765</v>
      </c>
      <c r="N16" s="180"/>
      <c r="O16" s="178"/>
      <c r="P16" s="181"/>
    </row>
    <row r="17" s="3" customFormat="true" ht="23.65" hidden="false" customHeight="true" outlineLevel="0" collapsed="false">
      <c r="A17" s="182" t="s">
        <v>48</v>
      </c>
      <c r="B17" s="161" t="n">
        <f aca="false">C17/C5</f>
        <v>0</v>
      </c>
      <c r="C17" s="147" t="n">
        <f aca="false">K17</f>
        <v>0</v>
      </c>
      <c r="D17" s="204"/>
      <c r="E17" s="183"/>
      <c r="F17" s="205"/>
      <c r="G17" s="183"/>
      <c r="H17" s="200"/>
      <c r="I17" s="183"/>
      <c r="J17" s="201"/>
      <c r="K17" s="183"/>
      <c r="L17" s="206"/>
      <c r="M17" s="187"/>
      <c r="N17" s="207"/>
      <c r="O17" s="187"/>
      <c r="P17" s="191"/>
    </row>
    <row r="18" s="3" customFormat="true" ht="18" hidden="false" customHeight="true" outlineLevel="0" collapsed="false">
      <c r="A18" s="182"/>
      <c r="B18" s="172" t="n">
        <f aca="false">C18/C6</f>
        <v>0</v>
      </c>
      <c r="C18" s="147" t="n">
        <f aca="false">K18</f>
        <v>0</v>
      </c>
      <c r="D18" s="208"/>
      <c r="E18" s="183"/>
      <c r="F18" s="205"/>
      <c r="G18" s="183"/>
      <c r="H18" s="200"/>
      <c r="I18" s="183"/>
      <c r="J18" s="201"/>
      <c r="K18" s="183"/>
      <c r="L18" s="193"/>
      <c r="M18" s="178"/>
      <c r="N18" s="180"/>
      <c r="O18" s="178"/>
      <c r="P18" s="181"/>
    </row>
    <row r="19" s="3" customFormat="true" ht="23.65" hidden="false" customHeight="true" outlineLevel="0" collapsed="false">
      <c r="A19" s="160" t="s">
        <v>49</v>
      </c>
      <c r="B19" s="161" t="n">
        <f aca="false">C19/C5</f>
        <v>0.150570904227025</v>
      </c>
      <c r="C19" s="162" t="n">
        <f aca="false">E19+G19+I19</f>
        <v>223903</v>
      </c>
      <c r="D19" s="204" t="n">
        <f aca="false">(C19/C20)-1</f>
        <v>-0.0214585709728031</v>
      </c>
      <c r="E19" s="164" t="n">
        <v>223709</v>
      </c>
      <c r="F19" s="209" t="n">
        <f aca="false">(E19/E20)-1</f>
        <v>-0.0202339606445086</v>
      </c>
      <c r="G19" s="164" t="n">
        <v>38</v>
      </c>
      <c r="H19" s="166" t="n">
        <f aca="false">(G19/G20)-1</f>
        <v>-0.8</v>
      </c>
      <c r="I19" s="164" t="n">
        <v>156</v>
      </c>
      <c r="J19" s="166" t="n">
        <f aca="false">(I19/I20)-1</f>
        <v>-0.469387755102041</v>
      </c>
      <c r="K19" s="167"/>
      <c r="L19" s="168"/>
      <c r="M19" s="187"/>
      <c r="N19" s="194"/>
      <c r="O19" s="187"/>
      <c r="P19" s="191"/>
    </row>
    <row r="20" s="3" customFormat="true" ht="18" hidden="false" customHeight="true" outlineLevel="0" collapsed="false">
      <c r="A20" s="171"/>
      <c r="B20" s="172" t="n">
        <f aca="false">C20/C6</f>
        <v>0.174110984881055</v>
      </c>
      <c r="C20" s="147" t="n">
        <f aca="false">E20+G20+I20</f>
        <v>228813</v>
      </c>
      <c r="D20" s="210"/>
      <c r="E20" s="174" t="n">
        <v>228329</v>
      </c>
      <c r="F20" s="211"/>
      <c r="G20" s="174" t="n">
        <v>190</v>
      </c>
      <c r="H20" s="212"/>
      <c r="I20" s="174" t="n">
        <v>294</v>
      </c>
      <c r="J20" s="213"/>
      <c r="K20" s="178"/>
      <c r="L20" s="179"/>
      <c r="M20" s="178"/>
      <c r="N20" s="180"/>
      <c r="O20" s="178"/>
      <c r="P20" s="181"/>
    </row>
    <row r="21" s="3" customFormat="true" ht="26.1" hidden="false" customHeight="true" outlineLevel="0" collapsed="false">
      <c r="A21" s="214" t="s">
        <v>50</v>
      </c>
      <c r="B21" s="215" t="n">
        <f aca="false">C21/C5</f>
        <v>0.9470581233562</v>
      </c>
      <c r="C21" s="216" t="n">
        <f aca="false">E21+G21+I21+K21+M21</f>
        <v>1408301</v>
      </c>
      <c r="D21" s="217" t="n">
        <f aca="false">(C21/C22)-1</f>
        <v>0.0726259323491352</v>
      </c>
      <c r="E21" s="216" t="n">
        <f aca="false">E19+E13+E9</f>
        <v>1289893</v>
      </c>
      <c r="F21" s="218" t="n">
        <f aca="false">(E21/E22)-1</f>
        <v>0.11696164693637</v>
      </c>
      <c r="G21" s="216" t="n">
        <f aca="false">G19+G13+G9</f>
        <v>13321</v>
      </c>
      <c r="H21" s="219" t="n">
        <f aca="false">(G21/G22)-1</f>
        <v>-0.172608695652174</v>
      </c>
      <c r="I21" s="216" t="n">
        <f aca="false">I19+I13+I9</f>
        <v>102668</v>
      </c>
      <c r="J21" s="219" t="n">
        <f aca="false">(I21/I22)-1</f>
        <v>-0.265355773083748</v>
      </c>
      <c r="K21" s="220" t="n">
        <f aca="false">K15+K17</f>
        <v>364</v>
      </c>
      <c r="L21" s="217" t="n">
        <f aca="false">(K21/K22)-1</f>
        <v>0.00275482093663904</v>
      </c>
      <c r="M21" s="220" t="n">
        <f aca="false">M11+M15</f>
        <v>2055</v>
      </c>
      <c r="N21" s="217" t="n">
        <f aca="false">(M21/M22)-1</f>
        <v>0.0764798323729701</v>
      </c>
      <c r="O21" s="221"/>
      <c r="P21" s="222"/>
    </row>
    <row r="22" s="3" customFormat="true" ht="18" hidden="false" customHeight="true" outlineLevel="0" collapsed="false">
      <c r="A22" s="223" t="s">
        <v>51</v>
      </c>
      <c r="B22" s="224" t="n">
        <f aca="false">C22/C6</f>
        <v>0.999062532577373</v>
      </c>
      <c r="C22" s="225" t="n">
        <f aca="false">E22+G22+I22+K22+M22</f>
        <v>1312947</v>
      </c>
      <c r="D22" s="226"/>
      <c r="E22" s="225" t="n">
        <f aca="false">E20+E14+E10</f>
        <v>1154823</v>
      </c>
      <c r="F22" s="227"/>
      <c r="G22" s="225" t="n">
        <f aca="false">G20+G14+G10</f>
        <v>16100</v>
      </c>
      <c r="H22" s="228"/>
      <c r="I22" s="225" t="n">
        <f aca="false">I20+I14+I10</f>
        <v>139752</v>
      </c>
      <c r="J22" s="228"/>
      <c r="K22" s="225" t="n">
        <f aca="false">K16+K18</f>
        <v>363</v>
      </c>
      <c r="L22" s="229"/>
      <c r="M22" s="225" t="n">
        <f aca="false">M12+M16</f>
        <v>1909</v>
      </c>
      <c r="N22" s="229"/>
      <c r="O22" s="230"/>
      <c r="P22" s="231"/>
    </row>
    <row r="23" s="3" customFormat="true" ht="23.25" hidden="false" customHeight="true" outlineLevel="0" collapsed="false">
      <c r="A23" s="145" t="s">
        <v>19</v>
      </c>
      <c r="B23" s="232" t="n">
        <f aca="false">C23/C5</f>
        <v>0</v>
      </c>
      <c r="C23" s="162" t="n">
        <f aca="false">E23+G23+I23</f>
        <v>0</v>
      </c>
      <c r="D23" s="233"/>
      <c r="E23" s="149"/>
      <c r="F23" s="234"/>
      <c r="G23" s="149"/>
      <c r="H23" s="235"/>
      <c r="I23" s="149"/>
      <c r="J23" s="234"/>
      <c r="K23" s="158"/>
      <c r="L23" s="153"/>
      <c r="M23" s="158"/>
      <c r="N23" s="153"/>
      <c r="O23" s="236"/>
      <c r="P23" s="155"/>
    </row>
    <row r="24" s="3" customFormat="true" ht="18" hidden="false" customHeight="true" outlineLevel="0" collapsed="false">
      <c r="A24" s="237"/>
      <c r="B24" s="238" t="n">
        <f aca="false">C24/C10</f>
        <v>0</v>
      </c>
      <c r="C24" s="147" t="n">
        <f aca="false">E24+G24+I24</f>
        <v>0</v>
      </c>
      <c r="D24" s="233"/>
      <c r="E24" s="149"/>
      <c r="F24" s="239"/>
      <c r="G24" s="149"/>
      <c r="H24" s="240"/>
      <c r="I24" s="149"/>
      <c r="J24" s="240"/>
      <c r="K24" s="158"/>
      <c r="L24" s="153"/>
      <c r="M24" s="158"/>
      <c r="N24" s="153"/>
      <c r="O24" s="236"/>
      <c r="P24" s="155"/>
    </row>
    <row r="25" s="3" customFormat="true" ht="25.5" hidden="false" customHeight="true" outlineLevel="0" collapsed="false">
      <c r="A25" s="241" t="s">
        <v>50</v>
      </c>
      <c r="B25" s="215" t="n">
        <f aca="false">C25/C5</f>
        <v>0</v>
      </c>
      <c r="C25" s="216" t="n">
        <f aca="false">C23</f>
        <v>0</v>
      </c>
      <c r="D25" s="218"/>
      <c r="E25" s="216" t="n">
        <f aca="false">E23</f>
        <v>0</v>
      </c>
      <c r="F25" s="218"/>
      <c r="G25" s="216" t="n">
        <f aca="false">G23</f>
        <v>0</v>
      </c>
      <c r="H25" s="242"/>
      <c r="I25" s="216" t="n">
        <f aca="false">I23</f>
        <v>0</v>
      </c>
      <c r="J25" s="242"/>
      <c r="K25" s="216"/>
      <c r="L25" s="243"/>
      <c r="M25" s="216"/>
      <c r="N25" s="244"/>
      <c r="O25" s="245"/>
      <c r="P25" s="246"/>
    </row>
    <row r="26" s="3" customFormat="true" ht="18" hidden="false" customHeight="true" outlineLevel="0" collapsed="false">
      <c r="A26" s="223" t="s">
        <v>52</v>
      </c>
      <c r="B26" s="224" t="n">
        <f aca="false">C26/C12</f>
        <v>0</v>
      </c>
      <c r="C26" s="225" t="n">
        <f aca="false">E26+G26+I26+K26+M26</f>
        <v>0</v>
      </c>
      <c r="D26" s="226"/>
      <c r="E26" s="225" t="n">
        <f aca="false">E24</f>
        <v>0</v>
      </c>
      <c r="F26" s="227"/>
      <c r="G26" s="225" t="n">
        <f aca="false">G24</f>
        <v>0</v>
      </c>
      <c r="H26" s="228"/>
      <c r="I26" s="225" t="n">
        <f aca="false">I24</f>
        <v>0</v>
      </c>
      <c r="J26" s="247"/>
      <c r="K26" s="225"/>
      <c r="L26" s="248"/>
      <c r="M26" s="225"/>
      <c r="N26" s="229"/>
      <c r="O26" s="230"/>
      <c r="P26" s="231"/>
    </row>
    <row r="27" s="3" customFormat="true" ht="24.95" hidden="false" customHeight="true" outlineLevel="0" collapsed="false">
      <c r="A27" s="182" t="s">
        <v>21</v>
      </c>
      <c r="B27" s="146" t="n">
        <f aca="false">C27/C5</f>
        <v>0.000768647778419625</v>
      </c>
      <c r="C27" s="147" t="n">
        <f aca="false">O27</f>
        <v>1143</v>
      </c>
      <c r="D27" s="249" t="n">
        <f aca="false">(C27/C28)-1</f>
        <v>-0.0714865962632006</v>
      </c>
      <c r="E27" s="147"/>
      <c r="F27" s="250"/>
      <c r="G27" s="147"/>
      <c r="H27" s="251"/>
      <c r="I27" s="147"/>
      <c r="J27" s="251"/>
      <c r="K27" s="187"/>
      <c r="L27" s="193"/>
      <c r="M27" s="187"/>
      <c r="N27" s="193"/>
      <c r="O27" s="183" t="n">
        <v>1143</v>
      </c>
      <c r="P27" s="252" t="n">
        <f aca="false">(O27/O28)-1</f>
        <v>-0.0714865962632006</v>
      </c>
    </row>
    <row r="28" s="3" customFormat="true" ht="18" hidden="false" customHeight="true" outlineLevel="0" collapsed="false">
      <c r="A28" s="253"/>
      <c r="B28" s="172" t="n">
        <f aca="false">C28/C6</f>
        <v>0.000936706491277063</v>
      </c>
      <c r="C28" s="195" t="n">
        <f aca="false">O28</f>
        <v>1231</v>
      </c>
      <c r="D28" s="254"/>
      <c r="E28" s="195"/>
      <c r="F28" s="255"/>
      <c r="G28" s="195"/>
      <c r="H28" s="256"/>
      <c r="I28" s="195"/>
      <c r="J28" s="256"/>
      <c r="K28" s="178"/>
      <c r="L28" s="179"/>
      <c r="M28" s="178"/>
      <c r="N28" s="179"/>
      <c r="O28" s="174" t="n">
        <v>1231</v>
      </c>
      <c r="P28" s="257"/>
    </row>
    <row r="29" s="3" customFormat="true" ht="24.95" hidden="false" customHeight="true" outlineLevel="0" collapsed="false">
      <c r="A29" s="182" t="s">
        <v>22</v>
      </c>
      <c r="B29" s="161" t="n">
        <f aca="false">C29/C5</f>
        <v>0</v>
      </c>
      <c r="C29" s="147" t="n">
        <f aca="false">O29</f>
        <v>0</v>
      </c>
      <c r="D29" s="249" t="n">
        <v>-1</v>
      </c>
      <c r="E29" s="147"/>
      <c r="F29" s="250"/>
      <c r="G29" s="147"/>
      <c r="H29" s="251"/>
      <c r="I29" s="147"/>
      <c r="J29" s="251"/>
      <c r="K29" s="187"/>
      <c r="L29" s="193"/>
      <c r="M29" s="187"/>
      <c r="N29" s="193"/>
      <c r="O29" s="189"/>
      <c r="P29" s="252" t="n">
        <v>-1</v>
      </c>
    </row>
    <row r="30" s="3" customFormat="true" ht="18" hidden="false" customHeight="true" outlineLevel="0" collapsed="false">
      <c r="A30" s="258"/>
      <c r="B30" s="172" t="n">
        <f aca="false">C30/C6</f>
        <v>7.60931349534576E-007</v>
      </c>
      <c r="C30" s="195" t="n">
        <f aca="false">O30</f>
        <v>1</v>
      </c>
      <c r="D30" s="259"/>
      <c r="E30" s="195"/>
      <c r="F30" s="255"/>
      <c r="G30" s="195"/>
      <c r="H30" s="256"/>
      <c r="I30" s="195"/>
      <c r="J30" s="256"/>
      <c r="K30" s="178"/>
      <c r="L30" s="179"/>
      <c r="M30" s="178"/>
      <c r="N30" s="179"/>
      <c r="O30" s="260" t="n">
        <v>1</v>
      </c>
      <c r="P30" s="181"/>
    </row>
    <row r="31" s="3" customFormat="true" ht="26.25" hidden="false" customHeight="true" outlineLevel="0" collapsed="false">
      <c r="A31" s="261" t="s">
        <v>23</v>
      </c>
      <c r="B31" s="215" t="n">
        <f aca="false">C31/C5</f>
        <v>0.000768647778419625</v>
      </c>
      <c r="C31" s="220" t="n">
        <f aca="false">C27+C29</f>
        <v>1143</v>
      </c>
      <c r="D31" s="219" t="n">
        <f aca="false">(C31/C32)-1</f>
        <v>-0.0722402597402597</v>
      </c>
      <c r="E31" s="220"/>
      <c r="F31" s="262"/>
      <c r="G31" s="220"/>
      <c r="H31" s="263"/>
      <c r="I31" s="220"/>
      <c r="J31" s="263"/>
      <c r="K31" s="221"/>
      <c r="L31" s="264"/>
      <c r="M31" s="221"/>
      <c r="N31" s="264"/>
      <c r="O31" s="265" t="n">
        <f aca="false">O27+O29</f>
        <v>1143</v>
      </c>
      <c r="P31" s="219" t="n">
        <f aca="false">(O31/O32)-1</f>
        <v>-0.0722402597402597</v>
      </c>
    </row>
    <row r="32" s="3" customFormat="true" ht="18" hidden="false" customHeight="true" outlineLevel="0" collapsed="false">
      <c r="A32" s="261"/>
      <c r="B32" s="224" t="n">
        <f aca="false">C32/C6</f>
        <v>0.000937467422626598</v>
      </c>
      <c r="C32" s="225" t="n">
        <f aca="false">C28+C30</f>
        <v>1232</v>
      </c>
      <c r="D32" s="226"/>
      <c r="E32" s="225"/>
      <c r="F32" s="227"/>
      <c r="G32" s="225"/>
      <c r="H32" s="228"/>
      <c r="I32" s="225"/>
      <c r="J32" s="228"/>
      <c r="K32" s="230"/>
      <c r="L32" s="229"/>
      <c r="M32" s="230"/>
      <c r="N32" s="229"/>
      <c r="O32" s="266" t="n">
        <f aca="false">O28+O30</f>
        <v>1232</v>
      </c>
      <c r="P32" s="231"/>
    </row>
  </sheetData>
  <sheetProtection sheet="true" objects="true" scenarios="true"/>
  <mergeCells count="10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A31:A32"/>
  </mergeCells>
  <printOptions headings="false" gridLines="false" gridLinesSet="true" horizontalCentered="true" verticalCentered="true"/>
  <pageMargins left="0.39375" right="0.39375" top="0.551388888888889" bottom="0.5513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language>pl-PL</dc:language>
  <cp:lastModifiedBy>006624</cp:lastModifiedBy>
  <cp:lastPrinted>2014-07-16T10:41:55Z</cp:lastPrinted>
  <dcterms:modified xsi:type="dcterms:W3CDTF">2014-07-16T11:48:21Z</dcterms:modified>
  <cp:revision>0</cp:revision>
</cp:coreProperties>
</file>