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</sheets>
  <externalReferences>
    <externalReference r:id="rId15"/>
  </externalReferences>
  <definedNames>
    <definedName function="false" hidden="false" localSheetId="3" name="_xlnm.Print_Area" vbProcedure="false">odmowy_wjazdu!$A$1:$F$26</definedName>
    <definedName function="false" hidden="false" localSheetId="11" name="_xlnm.Print_Area" vbProcedure="false">'Przemyt samochodow'!$A$1:$G$20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przejsciami'!$A$1:$E$26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ruch_graniczny_osob!$A$1:$M$19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srodki_transport_rozbicie!$A$1:$P$28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<sst xmlns="http://schemas.openxmlformats.org/spreadsheetml/2006/main" count="281" uniqueCount="131">
  <si>
    <t>TAB.1. Ruch graniczny osób w 2011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</si>
  <si>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</si>
  <si>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</si>
  <si>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</si>
  <si>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</si>
  <si>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</si>
  <si>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2011r.</t>
  </si>
  <si>
    <t>2010r.</t>
  </si>
  <si>
    <t>%</t>
  </si>
  <si>
    <t>RAZEM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</si>
  <si>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</si>
  <si>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</si>
  <si>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</si>
  <si>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</si>
  <si>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</si>
  <si>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</si>
  <si>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</si>
  <si>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</si>
  <si>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Rzeszów</t>
  </si>
  <si>
    <t>Mielec</t>
  </si>
  <si>
    <t>razem lotnicze</t>
  </si>
  <si>
    <t>Polacy</t>
  </si>
  <si>
    <t>Cudzoziemcy</t>
  </si>
  <si>
    <t>TAB.2. Ruch graniczny środków transportu w 2011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</si>
  <si>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</si>
  <si>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</si>
  <si>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</si>
  <si>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</si>
  <si>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</si>
  <si>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</si>
  <si>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</si>
  <si>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</si>
  <si>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</si>
  <si>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2011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</si>
  <si>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</si>
  <si>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</si>
  <si>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</si>
  <si>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</si>
  <si>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</si>
  <si>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</si>
  <si>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</si>
  <si>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</si>
  <si>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</si>
  <si>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</si>
  <si>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</si>
  <si>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</si>
  <si>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</si>
  <si>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TAB.4 Niedopuszczenia do przekroczenia granicy RP w 2011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</si>
  <si>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</si>
  <si>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</si>
  <si>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</si>
  <si>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</si>
  <si>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</si>
  <si>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</si>
  <si>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2011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</si>
  <si>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</si>
  <si>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</si>
  <si>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</si>
  <si>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</si>
  <si>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</si>
  <si>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2011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</si>
  <si>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</si>
  <si>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</si>
  <si>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</si>
  <si>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</si>
  <si>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</si>
  <si>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</si>
  <si>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2011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</si>
  <si>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</si>
  <si>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</si>
  <si>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</si>
  <si>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</si>
  <si>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</si>
  <si>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</si>
  <si>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2011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</si>
  <si>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</si>
  <si>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</si>
  <si>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</si>
  <si>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</si>
  <si>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</si>
  <si>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</si>
  <si>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</si>
  <si>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</si>
  <si>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</si>
  <si>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2010r. </t>
  </si>
  <si>
    <t>                </t>
  </si>
  <si>
    <t>ARKUSZ PO WYPEŁNIENIU DO UKRYCIA</t>
  </si>
  <si>
    <t>TAB.9. Szacunkowa wartość przemytu zatrzymanego przez Straż Graniczną</t>
  </si>
  <si>
    <r>
      <t>             samodzielnie w 2011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</si>
  <si>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</si>
  <si>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</si>
  <si>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</si>
  <si>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</si>
  <si>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</si>
  <si>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2011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</si>
  <si>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</si>
  <si>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</si>
  <si>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</si>
  <si>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</si>
  <si>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2011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</si>
  <si>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</si>
  <si>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</si>
  <si>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</si>
  <si>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Kalników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</si>
  <si>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</si>
  <si>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</si>
  <si>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</si>
  <si>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</si>
  <si>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</si>
  <si>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</si>
  <si>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</si>
  <si>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t>Wetlina</t>
  </si>
  <si>
    <t>Sanok</t>
  </si>
  <si>
    <t>Wydział Operacyjno - Śledczy</t>
  </si>
  <si>
    <t>Wydział ds.Cudzoziemców</t>
  </si>
  <si>
    <t>Wydział Zabezpieczenia Działań</t>
  </si>
  <si>
    <t>TAB.12. Przemyt samochodów zatrzymany przez Straż Graniczną w 2011 roku.</t>
  </si>
  <si>
    <t>liczba</t>
  </si>
  <si>
    <t>wartość w zł</t>
  </si>
  <si>
    <t>%*</t>
  </si>
  <si>
    <t>razem w przejściach</t>
  </si>
  <si>
    <t>Rzeszów - Jasionka</t>
  </si>
  <si>
    <t>razem poza przejściami</t>
  </si>
  <si>
    <t>*wzrost / spadek liczby zatrzymanych pojazdów</t>
  </si>
  <si>
    <t>TAB.13. Przekroczenia granicy państwowej wbrew przepisom w 2011 r.</t>
  </si>
  <si>
    <t>Bieszczadzki Oddział SG</t>
  </si>
  <si>
    <t>liczba przypadków</t>
  </si>
  <si>
    <t>liczba sprawców</t>
  </si>
  <si>
    <t>2010 r.</t>
  </si>
  <si>
    <t>2011 r.</t>
  </si>
  <si>
    <t>Ogółem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</si>
</sst>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color rgb="FFFF0000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E6E6E6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5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5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4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4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7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4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7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7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8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7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7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9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4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7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7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7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9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C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7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SUM(B12+B15)</f>
        <v>5207771</v>
      </c>
      <c r="C4" s="13" t="n">
        <f aca="false">SUM(C12+C15)</f>
        <v>5391405</v>
      </c>
      <c r="D4" s="14" t="n">
        <f aca="false">B4/C4-1</f>
        <v>-0.0340605092735567</v>
      </c>
      <c r="E4" s="15" t="n">
        <f aca="false">SUM(E12+E15)</f>
        <v>3260222</v>
      </c>
      <c r="F4" s="16" t="n">
        <f aca="false">SUM(F12+F15)</f>
        <v>2182907</v>
      </c>
      <c r="G4" s="17" t="n">
        <f aca="false">E4/F4-1</f>
        <v>0.493523086416416</v>
      </c>
      <c r="H4" s="13" t="n">
        <f aca="false">SUM(H12+H15)</f>
        <v>19653</v>
      </c>
      <c r="I4" s="13" t="n">
        <f aca="false">SUM(I12+I15)</f>
        <v>19410</v>
      </c>
      <c r="J4" s="18" t="n">
        <f aca="false">H4/I4-1</f>
        <v>0.0125193199381761</v>
      </c>
      <c r="K4" s="19" t="n">
        <f aca="false">SUM(K12+K15)</f>
        <v>8487646</v>
      </c>
      <c r="L4" s="20" t="n">
        <f aca="false">SUM(L12+L15)</f>
        <v>7593722</v>
      </c>
      <c r="M4" s="21" t="n">
        <f aca="false">K4/L4-1</f>
        <v>0.11771882088915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2" t="s">
        <v>10</v>
      </c>
      <c r="B5" s="23" t="n">
        <v>1573879</v>
      </c>
      <c r="C5" s="23" t="n">
        <v>1469978</v>
      </c>
      <c r="D5" s="24" t="n">
        <f aca="false">B5/C5-1</f>
        <v>0.0706820102069554</v>
      </c>
      <c r="E5" s="25" t="n">
        <v>851897</v>
      </c>
      <c r="F5" s="25" t="n">
        <v>587640</v>
      </c>
      <c r="G5" s="26" t="n">
        <f aca="false">E5/F5-1</f>
        <v>0.449691988292152</v>
      </c>
      <c r="H5" s="23"/>
      <c r="I5" s="23"/>
      <c r="J5" s="27"/>
      <c r="K5" s="28" t="n">
        <f aca="false">SUM(B5+E5+H5)</f>
        <v>2425776</v>
      </c>
      <c r="L5" s="29" t="n">
        <f aca="false">SUM(C5+F5+I5)</f>
        <v>2057618</v>
      </c>
      <c r="M5" s="30" t="n">
        <f aca="false">K5/L5-1</f>
        <v>0.178924367885584</v>
      </c>
      <c r="IT5" s="1"/>
      <c r="IU5" s="1"/>
      <c r="IV5" s="1"/>
    </row>
    <row r="6" s="3" customFormat="true" ht="25.5" hidden="false" customHeight="true" outlineLevel="0" collapsed="false">
      <c r="A6" s="22" t="s">
        <v>11</v>
      </c>
      <c r="B6" s="23" t="n">
        <v>45</v>
      </c>
      <c r="C6" s="23" t="n">
        <v>24</v>
      </c>
      <c r="D6" s="24" t="n">
        <f aca="false">B6/C6-1</f>
        <v>0.875</v>
      </c>
      <c r="E6" s="25"/>
      <c r="F6" s="25"/>
      <c r="G6" s="26"/>
      <c r="H6" s="23" t="n">
        <v>2443</v>
      </c>
      <c r="I6" s="23" t="n">
        <v>2132</v>
      </c>
      <c r="J6" s="31" t="n">
        <f aca="false">H6/I6-1</f>
        <v>0.145872420262664</v>
      </c>
      <c r="K6" s="28" t="n">
        <f aca="false">SUM(B6+E6+H6)</f>
        <v>2488</v>
      </c>
      <c r="L6" s="29" t="n">
        <f aca="false">SUM(C6+F6+I6)</f>
        <v>2156</v>
      </c>
      <c r="M6" s="30" t="n">
        <f aca="false">K6/L6-1</f>
        <v>0.153988868274582</v>
      </c>
      <c r="IT6" s="1"/>
      <c r="IU6" s="1"/>
      <c r="IV6" s="1"/>
    </row>
    <row r="7" s="3" customFormat="true" ht="25.5" hidden="false" customHeight="true" outlineLevel="0" collapsed="false">
      <c r="A7" s="22" t="s">
        <v>12</v>
      </c>
      <c r="B7" s="23" t="n">
        <v>2213348</v>
      </c>
      <c r="C7" s="23" t="n">
        <v>2355670</v>
      </c>
      <c r="D7" s="32" t="n">
        <f aca="false">B7/C7-1</f>
        <v>-0.0604167816374959</v>
      </c>
      <c r="E7" s="25" t="n">
        <v>1843064</v>
      </c>
      <c r="F7" s="25" t="n">
        <v>1210690</v>
      </c>
      <c r="G7" s="26" t="n">
        <f aca="false">E7/F7-1</f>
        <v>0.52232528558095</v>
      </c>
      <c r="H7" s="23"/>
      <c r="I7" s="23"/>
      <c r="J7" s="33"/>
      <c r="K7" s="28" t="n">
        <f aca="false">SUM(B7+E7+H7)</f>
        <v>4056412</v>
      </c>
      <c r="L7" s="29" t="n">
        <f aca="false">SUM(C7+F7+I7)</f>
        <v>3566360</v>
      </c>
      <c r="M7" s="30" t="n">
        <f aca="false">K7/L7-1</f>
        <v>0.137409571664106</v>
      </c>
      <c r="IT7" s="1"/>
      <c r="IU7" s="1"/>
      <c r="IV7" s="1"/>
    </row>
    <row r="8" s="3" customFormat="true" ht="25.5" hidden="false" customHeight="true" outlineLevel="0" collapsed="false">
      <c r="A8" s="22" t="s">
        <v>13</v>
      </c>
      <c r="B8" s="23" t="n">
        <v>82836</v>
      </c>
      <c r="C8" s="23" t="n">
        <v>97380</v>
      </c>
      <c r="D8" s="32" t="n">
        <f aca="false">B8/C8-1</f>
        <v>-0.149353049907579</v>
      </c>
      <c r="E8" s="25" t="n">
        <v>2728</v>
      </c>
      <c r="F8" s="25" t="n">
        <v>1531</v>
      </c>
      <c r="G8" s="26" t="n">
        <f aca="false">E8/F8-1</f>
        <v>0.781841933376878</v>
      </c>
      <c r="H8" s="23" t="n">
        <v>16177</v>
      </c>
      <c r="I8" s="23" t="n">
        <v>16029</v>
      </c>
      <c r="J8" s="31" t="n">
        <f aca="false">H8/I8-1</f>
        <v>0.00923326470771735</v>
      </c>
      <c r="K8" s="28" t="n">
        <f aca="false">SUM(B8+E8+H8)</f>
        <v>101741</v>
      </c>
      <c r="L8" s="29" t="n">
        <f aca="false">SUM(C8+F8+I8)</f>
        <v>114940</v>
      </c>
      <c r="M8" s="34" t="n">
        <f aca="false">K8/L8-1</f>
        <v>-0.11483382634418</v>
      </c>
      <c r="IT8" s="1"/>
      <c r="IU8" s="1"/>
      <c r="IV8" s="1"/>
    </row>
    <row r="9" s="3" customFormat="true" ht="25.5" hidden="false" customHeight="true" outlineLevel="0" collapsed="false">
      <c r="A9" s="22" t="s">
        <v>14</v>
      </c>
      <c r="B9" s="23" t="n">
        <v>6874</v>
      </c>
      <c r="C9" s="23"/>
      <c r="D9" s="24" t="n">
        <v>1</v>
      </c>
      <c r="E9" s="25" t="n">
        <v>692</v>
      </c>
      <c r="F9" s="25"/>
      <c r="G9" s="26"/>
      <c r="H9" s="23"/>
      <c r="I9" s="23"/>
      <c r="J9" s="31"/>
      <c r="K9" s="28"/>
      <c r="L9" s="29"/>
      <c r="M9" s="34"/>
      <c r="IT9" s="1"/>
      <c r="IU9" s="1"/>
      <c r="IV9" s="1"/>
    </row>
    <row r="10" s="3" customFormat="true" ht="25.5" hidden="false" customHeight="true" outlineLevel="0" collapsed="false">
      <c r="A10" s="22" t="s">
        <v>15</v>
      </c>
      <c r="B10" s="23" t="n">
        <v>1011695</v>
      </c>
      <c r="C10" s="23" t="n">
        <v>1095579</v>
      </c>
      <c r="D10" s="32" t="n">
        <f aca="false">B10/C10-1</f>
        <v>-0.0765659071595932</v>
      </c>
      <c r="E10" s="25" t="n">
        <v>561841</v>
      </c>
      <c r="F10" s="25" t="n">
        <v>358081</v>
      </c>
      <c r="G10" s="26" t="n">
        <f aca="false">E10/F10-1</f>
        <v>0.569033263423639</v>
      </c>
      <c r="H10" s="23"/>
      <c r="I10" s="23"/>
      <c r="J10" s="33"/>
      <c r="K10" s="28" t="n">
        <f aca="false">SUM(B10+E10+H10)</f>
        <v>1573536</v>
      </c>
      <c r="L10" s="29" t="n">
        <f aca="false">SUM(C10+F10+I10)</f>
        <v>1453660</v>
      </c>
      <c r="M10" s="30" t="n">
        <f aca="false">K10/L10-1</f>
        <v>0.0824649505386403</v>
      </c>
      <c r="IT10" s="1"/>
      <c r="IU10" s="1"/>
      <c r="IV10" s="1"/>
    </row>
    <row r="11" s="3" customFormat="true" ht="25.5" hidden="false" customHeight="true" outlineLevel="0" collapsed="false">
      <c r="A11" s="22" t="s">
        <v>16</v>
      </c>
      <c r="B11" s="23"/>
      <c r="C11" s="23" t="n">
        <v>28081</v>
      </c>
      <c r="D11" s="35" t="n">
        <f aca="false">B11/C11-1</f>
        <v>-1</v>
      </c>
      <c r="E11" s="25"/>
      <c r="F11" s="25" t="n">
        <v>24965</v>
      </c>
      <c r="G11" s="36" t="n">
        <f aca="false">E11/F11-1</f>
        <v>-1</v>
      </c>
      <c r="H11" s="23"/>
      <c r="I11" s="23"/>
      <c r="J11" s="37"/>
      <c r="K11" s="28" t="n">
        <f aca="false">SUM(B11+E11+H11)</f>
        <v>0</v>
      </c>
      <c r="L11" s="29" t="n">
        <f aca="false">SUM(C11+F11+I11)</f>
        <v>53046</v>
      </c>
      <c r="M11" s="38" t="n">
        <f aca="false">K11/L11-1</f>
        <v>-1</v>
      </c>
      <c r="IT11" s="1"/>
      <c r="IU11" s="1"/>
      <c r="IV11" s="1"/>
    </row>
    <row r="12" s="3" customFormat="true" ht="25.5" hidden="false" customHeight="true" outlineLevel="0" collapsed="false">
      <c r="A12" s="39" t="s">
        <v>17</v>
      </c>
      <c r="B12" s="40" t="n">
        <f aca="false">SUM(B5:B11)</f>
        <v>4888677</v>
      </c>
      <c r="C12" s="40" t="n">
        <f aca="false">SUM(C5:C11)</f>
        <v>5046712</v>
      </c>
      <c r="D12" s="41" t="n">
        <f aca="false">B12/C12-1</f>
        <v>-0.0313144479019211</v>
      </c>
      <c r="E12" s="42" t="n">
        <f aca="false">SUM(E5:E11)</f>
        <v>3260222</v>
      </c>
      <c r="F12" s="43" t="n">
        <f aca="false">SUM(F5:F11)</f>
        <v>2182907</v>
      </c>
      <c r="G12" s="44" t="n">
        <f aca="false">E12/F12-1</f>
        <v>0.493523086416416</v>
      </c>
      <c r="H12" s="40" t="n">
        <f aca="false">SUM(H5:H11)</f>
        <v>18620</v>
      </c>
      <c r="I12" s="40" t="n">
        <f aca="false">SUM(I5:I11)</f>
        <v>18161</v>
      </c>
      <c r="J12" s="41" t="n">
        <f aca="false">H12/I12-1</f>
        <v>0.0252739386597653</v>
      </c>
      <c r="K12" s="42" t="n">
        <f aca="false">SUM(B12+E12+H12)</f>
        <v>8167519</v>
      </c>
      <c r="L12" s="43" t="n">
        <f aca="false">SUM(C12+F12+I12)</f>
        <v>7247780</v>
      </c>
      <c r="M12" s="45" t="n">
        <f aca="false">K12/L12-1</f>
        <v>0.126899409198403</v>
      </c>
      <c r="IT12" s="1"/>
      <c r="IU12" s="1"/>
      <c r="IV12" s="1"/>
    </row>
    <row r="13" s="3" customFormat="true" ht="25.5" hidden="false" customHeight="true" outlineLevel="0" collapsed="false">
      <c r="A13" s="22" t="s">
        <v>18</v>
      </c>
      <c r="B13" s="23" t="n">
        <v>319086</v>
      </c>
      <c r="C13" s="23" t="n">
        <v>344693</v>
      </c>
      <c r="D13" s="46" t="n">
        <f aca="false">B13/C13-1</f>
        <v>-0.0742892951118822</v>
      </c>
      <c r="E13" s="25"/>
      <c r="F13" s="47"/>
      <c r="G13" s="26"/>
      <c r="H13" s="23" t="n">
        <v>1027</v>
      </c>
      <c r="I13" s="23" t="n">
        <v>1249</v>
      </c>
      <c r="J13" s="48" t="n">
        <f aca="false">H13/I13-1</f>
        <v>-0.177742193755004</v>
      </c>
      <c r="K13" s="28" t="n">
        <f aca="false">SUM(B13+E13+H13)</f>
        <v>320113</v>
      </c>
      <c r="L13" s="29" t="n">
        <f aca="false">SUM(C13+F13+I13)</f>
        <v>345942</v>
      </c>
      <c r="M13" s="49" t="n">
        <f aca="false">K13/L13-1</f>
        <v>-0.0746628047476167</v>
      </c>
      <c r="IT13" s="1"/>
      <c r="IU13" s="1"/>
      <c r="IV13" s="1"/>
    </row>
    <row r="14" s="3" customFormat="true" ht="25.5" hidden="false" customHeight="true" outlineLevel="0" collapsed="false">
      <c r="A14" s="50" t="s">
        <v>19</v>
      </c>
      <c r="B14" s="51" t="n">
        <v>8</v>
      </c>
      <c r="C14" s="51"/>
      <c r="D14" s="52" t="n">
        <v>1</v>
      </c>
      <c r="E14" s="53"/>
      <c r="F14" s="54"/>
      <c r="G14" s="26"/>
      <c r="H14" s="51" t="n">
        <v>6</v>
      </c>
      <c r="I14" s="51"/>
      <c r="J14" s="52" t="n">
        <v>1</v>
      </c>
      <c r="K14" s="28" t="n">
        <f aca="false">SUM(B14+E14+H14)</f>
        <v>14</v>
      </c>
      <c r="L14" s="29" t="n">
        <f aca="false">SUM(C14+F14+I14)</f>
        <v>0</v>
      </c>
      <c r="M14" s="55" t="n">
        <v>1</v>
      </c>
      <c r="IT14" s="1"/>
      <c r="IU14" s="1"/>
      <c r="IV14" s="1"/>
    </row>
    <row r="15" s="3" customFormat="true" ht="25.5" hidden="false" customHeight="true" outlineLevel="0" collapsed="false">
      <c r="A15" s="56" t="s">
        <v>20</v>
      </c>
      <c r="B15" s="57" t="n">
        <f aca="false">SUM(B13:B14)</f>
        <v>319094</v>
      </c>
      <c r="C15" s="57" t="n">
        <f aca="false">SUM(C13:C14)</f>
        <v>344693</v>
      </c>
      <c r="D15" s="58" t="n">
        <f aca="false">B15/C15-1</f>
        <v>-0.0742660860533866</v>
      </c>
      <c r="E15" s="59" t="n">
        <f aca="false">SUM(E13:E14)</f>
        <v>0</v>
      </c>
      <c r="F15" s="60" t="n">
        <f aca="false">SUM(F13:F14)</f>
        <v>0</v>
      </c>
      <c r="G15" s="61"/>
      <c r="H15" s="57" t="n">
        <f aca="false">SUM(H13:H14)</f>
        <v>1033</v>
      </c>
      <c r="I15" s="57" t="n">
        <f aca="false">SUM(I13:I14)</f>
        <v>1249</v>
      </c>
      <c r="J15" s="58" t="n">
        <f aca="false">H15/I15-1</f>
        <v>-0.172938350680544</v>
      </c>
      <c r="K15" s="62" t="n">
        <f aca="false">SUM(B15+E15+H15)</f>
        <v>320127</v>
      </c>
      <c r="L15" s="63" t="n">
        <f aca="false">SUM(C15+F15+I15)</f>
        <v>345942</v>
      </c>
      <c r="M15" s="64" t="n">
        <f aca="false">K15/L15-1</f>
        <v>-0.0746223355360147</v>
      </c>
      <c r="IT15" s="1"/>
      <c r="IU15" s="1"/>
      <c r="IV15" s="1"/>
    </row>
    <row r="16" s="3" customFormat="true" ht="22.5" hidden="false" customHeight="true" outlineLevel="0" collapsed="false">
      <c r="A16" s="65" t="s">
        <v>21</v>
      </c>
      <c r="B16" s="66" t="n">
        <v>2130462</v>
      </c>
      <c r="C16" s="66" t="n">
        <v>2676794</v>
      </c>
      <c r="D16" s="67" t="n">
        <f aca="false">B16/C16-1</f>
        <v>-0.204099381573629</v>
      </c>
      <c r="E16" s="68"/>
      <c r="F16" s="66"/>
      <c r="G16" s="69"/>
      <c r="H16" s="66" t="n">
        <v>4596</v>
      </c>
      <c r="I16" s="66" t="n">
        <v>6716</v>
      </c>
      <c r="J16" s="67" t="n">
        <f aca="false">H16/I16-1</f>
        <v>-0.315664085765337</v>
      </c>
      <c r="K16" s="68" t="n">
        <f aca="false">SUM(B16+E16+H16)</f>
        <v>2135058</v>
      </c>
      <c r="L16" s="70" t="n">
        <f aca="false">SUM(C16+F16+I16)</f>
        <v>2683510</v>
      </c>
      <c r="M16" s="71" t="n">
        <f aca="false">K16/L16-1</f>
        <v>-0.204378593707495</v>
      </c>
      <c r="IT16" s="1"/>
      <c r="IU16" s="1"/>
      <c r="IV16" s="1"/>
    </row>
    <row r="17" s="3" customFormat="true" ht="22.5" hidden="false" customHeight="true" outlineLevel="0" collapsed="false">
      <c r="A17" s="65" t="s">
        <v>22</v>
      </c>
      <c r="B17" s="66" t="n">
        <f aca="false">B4-B16</f>
        <v>3077309</v>
      </c>
      <c r="C17" s="66" t="n">
        <f aca="false">C4-C16</f>
        <v>2714611</v>
      </c>
      <c r="D17" s="72" t="n">
        <f aca="false">B17/C17-1</f>
        <v>0.133609566895588</v>
      </c>
      <c r="E17" s="68" t="n">
        <f aca="false">E4-E16</f>
        <v>3260222</v>
      </c>
      <c r="F17" s="66" t="n">
        <f aca="false">F4-F16</f>
        <v>2182907</v>
      </c>
      <c r="G17" s="73" t="n">
        <f aca="false">E17/F17-1</f>
        <v>0.493523086416416</v>
      </c>
      <c r="H17" s="66" t="n">
        <f aca="false">H4-H16</f>
        <v>15057</v>
      </c>
      <c r="I17" s="66" t="n">
        <f aca="false">I4-I16</f>
        <v>12694</v>
      </c>
      <c r="J17" s="72" t="n">
        <f aca="false">H17/I17-1</f>
        <v>0.186150937450764</v>
      </c>
      <c r="K17" s="68" t="n">
        <f aca="false">SUM(B17+E17+H17)</f>
        <v>6352588</v>
      </c>
      <c r="L17" s="70" t="n">
        <f aca="false">SUM(C17+F17+I17)</f>
        <v>4910212</v>
      </c>
      <c r="M17" s="74" t="n">
        <f aca="false">K17/L17-1</f>
        <v>0.293750249480063</v>
      </c>
      <c r="IT17" s="1"/>
      <c r="IU17" s="1"/>
      <c r="IV17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74305555555556" bottom="0.37430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5" customFormat="true" ht="26.1" hidden="false" customHeight="true" outlineLevel="0" collapsed="false">
      <c r="A1" s="224" t="s">
        <v>93</v>
      </c>
      <c r="B1" s="85"/>
      <c r="C1" s="85"/>
      <c r="D1" s="85"/>
    </row>
    <row r="2" s="75" customFormat="true" ht="17.25" hidden="false" customHeight="true" outlineLevel="0" collapsed="false">
      <c r="A2" s="290" t="s">
        <v>94</v>
      </c>
      <c r="B2" s="228"/>
      <c r="C2" s="228"/>
      <c r="D2" s="228"/>
    </row>
    <row r="3" s="75" customFormat="true" ht="17.25" hidden="false" customHeight="true" outlineLevel="0" collapsed="false">
      <c r="A3" s="251"/>
      <c r="B3" s="228"/>
      <c r="C3" s="228"/>
      <c r="D3" s="228"/>
    </row>
    <row r="4" s="75" customFormat="true" ht="24.95" hidden="false" customHeight="true" outlineLevel="0" collapsed="false">
      <c r="A4" s="360" t="s">
        <v>34</v>
      </c>
      <c r="B4" s="361" t="s">
        <v>90</v>
      </c>
      <c r="C4" s="361"/>
      <c r="D4" s="362" t="s">
        <v>8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="75" customFormat="true" ht="15.75" hidden="false" customHeight="true" outlineLevel="0" collapsed="false">
      <c r="A5" s="363"/>
      <c r="B5" s="374" t="s">
        <v>6</v>
      </c>
      <c r="C5" s="374" t="s">
        <v>7</v>
      </c>
      <c r="D5" s="36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="75" customFormat="true" ht="31.5" hidden="false" customHeight="true" outlineLevel="0" collapsed="false">
      <c r="A6" s="375" t="s">
        <v>5</v>
      </c>
      <c r="B6" s="376" t="n">
        <f aca="false">B13+B14</f>
        <v>218986</v>
      </c>
      <c r="C6" s="376" t="n">
        <f aca="false">C13+C14</f>
        <v>338595</v>
      </c>
      <c r="D6" s="377" t="n">
        <f aca="false">(B6/C6)-1</f>
        <v>-0.353250934006704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="75" customFormat="true" ht="26.1" hidden="false" customHeight="true" outlineLevel="0" collapsed="false">
      <c r="A7" s="22" t="s">
        <v>10</v>
      </c>
      <c r="B7" s="378" t="n">
        <v>1494</v>
      </c>
      <c r="C7" s="378"/>
      <c r="D7" s="379" t="n">
        <v>1</v>
      </c>
    </row>
    <row r="8" s="75" customFormat="true" ht="26.1" hidden="false" customHeight="true" outlineLevel="0" collapsed="false">
      <c r="A8" s="22" t="s">
        <v>12</v>
      </c>
      <c r="B8" s="378" t="n">
        <v>62312</v>
      </c>
      <c r="C8" s="378" t="n">
        <v>4838</v>
      </c>
      <c r="D8" s="380" t="n">
        <f aca="false">(B8/C8)-1</f>
        <v>11.8797023563456</v>
      </c>
    </row>
    <row r="9" s="75" customFormat="true" ht="26.1" hidden="false" customHeight="true" outlineLevel="0" collapsed="false">
      <c r="A9" s="22" t="s">
        <v>13</v>
      </c>
      <c r="B9" s="378" t="n">
        <v>145676</v>
      </c>
      <c r="C9" s="378" t="n">
        <v>317828</v>
      </c>
      <c r="D9" s="381" t="n">
        <f aca="false">(B9/C9)-1</f>
        <v>-0.541651459279862</v>
      </c>
    </row>
    <row r="10" s="75" customFormat="true" ht="26.1" hidden="false" customHeight="true" outlineLevel="0" collapsed="false">
      <c r="A10" s="22" t="s">
        <v>95</v>
      </c>
      <c r="B10" s="378" t="n">
        <v>9504</v>
      </c>
      <c r="C10" s="378" t="n">
        <v>14628</v>
      </c>
      <c r="D10" s="381" t="n">
        <f aca="false">(B10/C10)-1</f>
        <v>-0.350287120590648</v>
      </c>
    </row>
    <row r="11" s="75" customFormat="true" ht="26.1" hidden="false" customHeight="true" outlineLevel="0" collapsed="false">
      <c r="A11" s="22" t="s">
        <v>96</v>
      </c>
      <c r="B11" s="378"/>
      <c r="C11" s="378" t="n">
        <v>1301</v>
      </c>
      <c r="D11" s="381" t="n">
        <f aca="false">(B11/C11)-1</f>
        <v>-1</v>
      </c>
    </row>
    <row r="12" s="75" customFormat="true" ht="26.1" hidden="false" customHeight="true" outlineLevel="0" collapsed="false">
      <c r="A12" s="22" t="s">
        <v>11</v>
      </c>
      <c r="B12" s="378"/>
      <c r="C12" s="378"/>
      <c r="D12" s="381"/>
    </row>
    <row r="13" s="75" customFormat="true" ht="39.75" hidden="false" customHeight="true" outlineLevel="0" collapsed="false">
      <c r="A13" s="310" t="s">
        <v>17</v>
      </c>
      <c r="B13" s="382" t="n">
        <f aca="false">SUM(B7:B12)</f>
        <v>218986</v>
      </c>
      <c r="C13" s="383" t="n">
        <f aca="false">SUM(C7:C12)</f>
        <v>338595</v>
      </c>
      <c r="D13" s="384" t="n">
        <f aca="false">(B13/C13)-1</f>
        <v>-0.353250934006704</v>
      </c>
    </row>
    <row r="14" s="75" customFormat="true" ht="26.1" hidden="false" customHeight="true" outlineLevel="0" collapsed="false">
      <c r="A14" s="315" t="s">
        <v>97</v>
      </c>
      <c r="B14" s="385"/>
      <c r="C14" s="386"/>
      <c r="D14" s="387"/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IV25"/>
  <sheetViews>
    <sheetView windowProtection="false" showFormulas="false" showGridLines="false" showRowColHeaders="true" showZeros="false" rightToLeft="false" tabSelected="false" showOutlineSymbols="true" defaultGridColor="true" view="normal" topLeftCell="A10" colorId="64" zoomScale="100" zoomScaleNormal="100" zoomScalePageLayoutView="100" workbookViewId="0">
      <selection pane="topLeft" activeCell="G10" activeCellId="0" sqref="G10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75" customFormat="true" ht="15.75" hidden="false" customHeight="true" outlineLevel="0" collapsed="false">
      <c r="A1" s="290" t="s">
        <v>98</v>
      </c>
      <c r="D1" s="388"/>
      <c r="IU1" s="1"/>
      <c r="IV1" s="1"/>
    </row>
    <row r="2" s="75" customFormat="true" ht="15.75" hidden="false" customHeight="true" outlineLevel="0" collapsed="false">
      <c r="A2" s="290" t="s">
        <v>99</v>
      </c>
      <c r="D2" s="388"/>
      <c r="IU2" s="1"/>
      <c r="IV2" s="1"/>
    </row>
    <row r="3" s="75" customFormat="true" ht="15.75" hidden="false" customHeight="true" outlineLevel="0" collapsed="false">
      <c r="A3" s="251"/>
      <c r="D3" s="388"/>
      <c r="IU3" s="1"/>
      <c r="IV3" s="1"/>
    </row>
    <row r="4" s="75" customFormat="true" ht="20.85" hidden="false" customHeight="true" outlineLevel="0" collapsed="false">
      <c r="A4" s="389"/>
      <c r="B4" s="110" t="s">
        <v>90</v>
      </c>
      <c r="C4" s="110"/>
      <c r="D4" s="365"/>
      <c r="E4" s="225"/>
      <c r="F4" s="225"/>
      <c r="G4" s="225"/>
      <c r="H4" s="225"/>
      <c r="I4" s="225"/>
      <c r="J4" s="225"/>
      <c r="K4" s="225"/>
      <c r="L4" s="225"/>
      <c r="IU4" s="1"/>
      <c r="IV4" s="1"/>
    </row>
    <row r="5" s="75" customFormat="true" ht="21.95" hidden="false" customHeight="true" outlineLevel="0" collapsed="false">
      <c r="A5" s="109" t="s">
        <v>100</v>
      </c>
      <c r="B5" s="390" t="s">
        <v>6</v>
      </c>
      <c r="C5" s="390" t="s">
        <v>7</v>
      </c>
      <c r="D5" s="362" t="s">
        <v>8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IU5" s="1"/>
      <c r="IV5" s="1"/>
    </row>
    <row r="6" s="75" customFormat="true" ht="27.95" hidden="false" customHeight="true" outlineLevel="0" collapsed="false">
      <c r="A6" s="391" t="s">
        <v>5</v>
      </c>
      <c r="B6" s="392" t="n">
        <f aca="false">SUM(B7:B24)</f>
        <v>2430477</v>
      </c>
      <c r="C6" s="393" t="n">
        <f aca="false">SUM(C7:C24)</f>
        <v>3410334</v>
      </c>
      <c r="D6" s="394" t="n">
        <f aca="false">(B6/C6)-1</f>
        <v>-0.287319951652829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IU6" s="1"/>
      <c r="IV6" s="1"/>
    </row>
    <row r="7" s="75" customFormat="true" ht="25.5" hidden="false" customHeight="true" outlineLevel="0" collapsed="false">
      <c r="A7" s="396" t="s">
        <v>101</v>
      </c>
      <c r="B7" s="397" t="n">
        <v>155906</v>
      </c>
      <c r="C7" s="397" t="n">
        <v>89470</v>
      </c>
      <c r="D7" s="398" t="n">
        <f aca="false">(B7/C7)-1</f>
        <v>0.742550575611937</v>
      </c>
      <c r="IU7" s="1"/>
      <c r="IV7" s="1"/>
    </row>
    <row r="8" s="75" customFormat="true" ht="25.5" hidden="false" customHeight="true" outlineLevel="0" collapsed="false">
      <c r="A8" s="396" t="s">
        <v>102</v>
      </c>
      <c r="B8" s="397" t="n">
        <v>153358</v>
      </c>
      <c r="C8" s="397" t="n">
        <v>263275</v>
      </c>
      <c r="D8" s="399" t="n">
        <f aca="false">(B8/C8)-1</f>
        <v>-0.417498813028202</v>
      </c>
      <c r="IU8" s="1"/>
      <c r="IV8" s="1"/>
    </row>
    <row r="9" s="75" customFormat="true" ht="25.5" hidden="false" customHeight="true" outlineLevel="0" collapsed="false">
      <c r="A9" s="400" t="s">
        <v>10</v>
      </c>
      <c r="B9" s="401" t="n">
        <v>273027</v>
      </c>
      <c r="C9" s="401" t="n">
        <v>412675</v>
      </c>
      <c r="D9" s="399" t="n">
        <f aca="false">(B9/C9)-1</f>
        <v>-0.338397043678439</v>
      </c>
      <c r="IU9" s="1"/>
      <c r="IV9" s="1"/>
    </row>
    <row r="10" s="75" customFormat="true" ht="25.5" hidden="false" customHeight="true" outlineLevel="0" collapsed="false">
      <c r="A10" s="400" t="s">
        <v>103</v>
      </c>
      <c r="B10" s="401"/>
      <c r="C10" s="401" t="n">
        <v>36807</v>
      </c>
      <c r="D10" s="399" t="n">
        <f aca="false">(B10/C10)-1</f>
        <v>-1</v>
      </c>
      <c r="IU10" s="1"/>
      <c r="IV10" s="1"/>
    </row>
    <row r="11" s="75" customFormat="true" ht="25.5" hidden="false" customHeight="true" outlineLevel="0" collapsed="false">
      <c r="A11" s="400" t="s">
        <v>12</v>
      </c>
      <c r="B11" s="401" t="n">
        <v>289743</v>
      </c>
      <c r="C11" s="401" t="n">
        <v>703933</v>
      </c>
      <c r="D11" s="399" t="n">
        <f aca="false">(B11/C11)-1</f>
        <v>-0.588394065912523</v>
      </c>
      <c r="IU11" s="1"/>
      <c r="IV11" s="1"/>
    </row>
    <row r="12" s="75" customFormat="true" ht="25.5" hidden="false" customHeight="true" outlineLevel="0" collapsed="false">
      <c r="A12" s="400" t="s">
        <v>104</v>
      </c>
      <c r="B12" s="401" t="n">
        <v>201640</v>
      </c>
      <c r="C12" s="401" t="n">
        <v>104306</v>
      </c>
      <c r="D12" s="399" t="n">
        <v>-1</v>
      </c>
      <c r="IU12" s="1"/>
      <c r="IV12" s="1"/>
    </row>
    <row r="13" s="75" customFormat="true" ht="25.5" hidden="false" customHeight="true" outlineLevel="0" collapsed="false">
      <c r="A13" s="400" t="s">
        <v>105</v>
      </c>
      <c r="B13" s="401" t="n">
        <v>9060</v>
      </c>
      <c r="C13" s="401" t="n">
        <v>7746</v>
      </c>
      <c r="D13" s="398" t="n">
        <f aca="false">(B13/C13)-1</f>
        <v>0.169635941130906</v>
      </c>
      <c r="IU13" s="1"/>
      <c r="IV13" s="1"/>
    </row>
    <row r="14" s="75" customFormat="true" ht="25.5" hidden="false" customHeight="true" outlineLevel="0" collapsed="false">
      <c r="A14" s="400" t="s">
        <v>106</v>
      </c>
      <c r="B14" s="401" t="n">
        <v>380</v>
      </c>
      <c r="C14" s="401" t="n">
        <v>2103</v>
      </c>
      <c r="D14" s="399" t="n">
        <f aca="false">(B14/C14)-1</f>
        <v>-0.819305753685212</v>
      </c>
      <c r="IU14" s="1"/>
      <c r="IV14" s="1"/>
    </row>
    <row r="15" s="75" customFormat="true" ht="25.5" hidden="false" customHeight="true" outlineLevel="0" collapsed="false">
      <c r="A15" s="400" t="s">
        <v>107</v>
      </c>
      <c r="B15" s="401" t="n">
        <v>38165</v>
      </c>
      <c r="C15" s="401" t="n">
        <v>103761</v>
      </c>
      <c r="D15" s="399" t="n">
        <f aca="false">(B15/C15)-1</f>
        <v>-0.632183575717273</v>
      </c>
      <c r="IU15" s="1"/>
      <c r="IV15" s="1"/>
    </row>
    <row r="16" s="75" customFormat="true" ht="25.5" hidden="false" customHeight="true" outlineLevel="0" collapsed="false">
      <c r="A16" s="400" t="s">
        <v>108</v>
      </c>
      <c r="B16" s="401" t="n">
        <v>18111</v>
      </c>
      <c r="C16" s="401"/>
      <c r="D16" s="398" t="n">
        <v>1</v>
      </c>
      <c r="IU16" s="1"/>
      <c r="IV16" s="1"/>
    </row>
    <row r="17" s="75" customFormat="true" ht="25.5" hidden="false" customHeight="true" outlineLevel="0" collapsed="false">
      <c r="A17" s="400" t="s">
        <v>109</v>
      </c>
      <c r="B17" s="401"/>
      <c r="C17" s="401"/>
      <c r="D17" s="399"/>
      <c r="IU17" s="1"/>
      <c r="IV17" s="1"/>
    </row>
    <row r="18" s="75" customFormat="true" ht="25.5" hidden="false" customHeight="true" outlineLevel="0" collapsed="false">
      <c r="A18" s="400" t="s">
        <v>110</v>
      </c>
      <c r="B18" s="401"/>
      <c r="C18" s="401" t="n">
        <v>628</v>
      </c>
      <c r="D18" s="399" t="n">
        <f aca="false">(B18/C18)-1</f>
        <v>-1</v>
      </c>
      <c r="IU18" s="1"/>
      <c r="IV18" s="1"/>
    </row>
    <row r="19" s="75" customFormat="true" ht="25.5" hidden="false" customHeight="true" outlineLevel="0" collapsed="false">
      <c r="A19" s="400" t="s">
        <v>111</v>
      </c>
      <c r="B19" s="402" t="n">
        <v>290</v>
      </c>
      <c r="C19" s="402"/>
      <c r="D19" s="398" t="n">
        <v>1</v>
      </c>
      <c r="IU19" s="1"/>
      <c r="IV19" s="1"/>
    </row>
    <row r="20" s="75" customFormat="true" ht="25.5" hidden="false" customHeight="true" outlineLevel="0" collapsed="false">
      <c r="A20" s="400" t="s">
        <v>112</v>
      </c>
      <c r="B20" s="402" t="n">
        <v>219277</v>
      </c>
      <c r="C20" s="402" t="n">
        <v>101590</v>
      </c>
      <c r="D20" s="403" t="n">
        <f aca="false">(B20/C20)-1</f>
        <v>1.15845063490501</v>
      </c>
      <c r="IU20" s="1"/>
      <c r="IV20" s="1"/>
    </row>
    <row r="21" s="75" customFormat="true" ht="25.5" hidden="false" customHeight="true" outlineLevel="0" collapsed="false">
      <c r="A21" s="400" t="s">
        <v>18</v>
      </c>
      <c r="B21" s="402" t="n">
        <v>131382</v>
      </c>
      <c r="C21" s="402" t="n">
        <v>297303</v>
      </c>
      <c r="D21" s="399" t="n">
        <f aca="false">(B21/C21)-1</f>
        <v>-0.558087203963633</v>
      </c>
      <c r="IU21" s="1"/>
      <c r="IV21" s="1"/>
    </row>
    <row r="22" s="75" customFormat="true" ht="25.5" hidden="false" customHeight="true" outlineLevel="0" collapsed="false">
      <c r="A22" s="404" t="s">
        <v>113</v>
      </c>
      <c r="B22" s="405" t="n">
        <v>932815</v>
      </c>
      <c r="C22" s="405" t="n">
        <v>1234850</v>
      </c>
      <c r="D22" s="399" t="n">
        <f aca="false">(B22/C22)-1</f>
        <v>-0.244592460622748</v>
      </c>
      <c r="IU22" s="1"/>
      <c r="IV22" s="1"/>
    </row>
    <row r="23" s="75" customFormat="true" ht="25.5" hidden="false" customHeight="true" outlineLevel="0" collapsed="false">
      <c r="A23" s="400" t="s">
        <v>114</v>
      </c>
      <c r="B23" s="401"/>
      <c r="C23" s="401" t="n">
        <v>10888</v>
      </c>
      <c r="D23" s="399" t="n">
        <f aca="false">(B23/C23)-1</f>
        <v>-1</v>
      </c>
      <c r="IU23" s="1"/>
      <c r="IV23" s="1"/>
    </row>
    <row r="24" s="75" customFormat="true" ht="25.5" hidden="false" customHeight="true" outlineLevel="0" collapsed="false">
      <c r="A24" s="400" t="s">
        <v>115</v>
      </c>
      <c r="B24" s="401" t="n">
        <v>7323</v>
      </c>
      <c r="C24" s="401" t="n">
        <v>40999</v>
      </c>
      <c r="D24" s="399" t="n">
        <f aca="false">(B24/C24)-1</f>
        <v>-0.82138588746067</v>
      </c>
      <c r="IU24" s="1"/>
      <c r="IV24" s="1"/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861111111111" bottom="0.354861111111111" header="0.511805555555555" footer="0.511805555555555"/>
  <pageSetup paperSize="9" scale="9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21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75" customFormat="true" ht="21.75" hidden="false" customHeight="true" outlineLevel="0" collapsed="false">
      <c r="A1" s="2" t="s">
        <v>116</v>
      </c>
      <c r="B1" s="2"/>
      <c r="C1" s="2"/>
      <c r="D1" s="2"/>
      <c r="E1" s="2"/>
      <c r="F1" s="2"/>
    </row>
    <row r="2" s="75" customFormat="true" ht="21.75" hidden="false" customHeight="true" outlineLevel="0" collapsed="false">
      <c r="A2" s="406"/>
      <c r="B2" s="407"/>
      <c r="C2" s="407"/>
      <c r="D2" s="407"/>
      <c r="E2" s="407"/>
      <c r="F2" s="407"/>
    </row>
    <row r="3" s="75" customFormat="true" ht="24.95" hidden="false" customHeight="true" outlineLevel="0" collapsed="false">
      <c r="A3" s="389"/>
      <c r="B3" s="105" t="s">
        <v>6</v>
      </c>
      <c r="C3" s="105"/>
      <c r="D3" s="105" t="s">
        <v>7</v>
      </c>
      <c r="E3" s="105"/>
      <c r="F3" s="362"/>
    </row>
    <row r="4" s="75" customFormat="true" ht="24.95" hidden="false" customHeight="true" outlineLevel="0" collapsed="false">
      <c r="A4" s="109" t="s">
        <v>89</v>
      </c>
      <c r="B4" s="408" t="s">
        <v>117</v>
      </c>
      <c r="C4" s="390" t="s">
        <v>118</v>
      </c>
      <c r="D4" s="408" t="s">
        <v>117</v>
      </c>
      <c r="E4" s="390" t="s">
        <v>118</v>
      </c>
      <c r="F4" s="362" t="s">
        <v>119</v>
      </c>
      <c r="G4" s="225"/>
      <c r="H4" s="225"/>
      <c r="I4" s="225"/>
      <c r="J4" s="225"/>
      <c r="K4" s="225"/>
      <c r="L4" s="225"/>
      <c r="M4" s="225"/>
      <c r="N4" s="225"/>
    </row>
    <row r="5" s="75" customFormat="true" ht="32.1" hidden="false" customHeight="true" outlineLevel="0" collapsed="false">
      <c r="A5" s="391" t="s">
        <v>5</v>
      </c>
      <c r="B5" s="409" t="n">
        <f aca="false">SUM(B9+B18)</f>
        <v>132</v>
      </c>
      <c r="C5" s="410" t="n">
        <f aca="false">SUM(C9+C18)</f>
        <v>5895100</v>
      </c>
      <c r="D5" s="409" t="n">
        <f aca="false">SUM(D9+D18)</f>
        <v>142</v>
      </c>
      <c r="E5" s="410" t="n">
        <f aca="false">SUM(E9+E18)</f>
        <v>7944000</v>
      </c>
      <c r="F5" s="377" t="n">
        <f aca="false">B5/D5-1</f>
        <v>-0.0704225352112676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="75" customFormat="true" ht="24" hidden="false" customHeight="true" outlineLevel="0" collapsed="false">
      <c r="A6" s="411" t="s">
        <v>10</v>
      </c>
      <c r="B6" s="412" t="n">
        <v>37</v>
      </c>
      <c r="C6" s="413" t="n">
        <v>2880200</v>
      </c>
      <c r="D6" s="412" t="n">
        <v>29</v>
      </c>
      <c r="E6" s="413" t="n">
        <v>2394000</v>
      </c>
      <c r="F6" s="414" t="n">
        <f aca="false">B6/D6-1</f>
        <v>0.275862068965517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="75" customFormat="true" ht="24" hidden="false" customHeight="true" outlineLevel="0" collapsed="false">
      <c r="A7" s="415" t="s">
        <v>12</v>
      </c>
      <c r="B7" s="416" t="n">
        <v>70</v>
      </c>
      <c r="C7" s="417" t="n">
        <v>2380900</v>
      </c>
      <c r="D7" s="416" t="n">
        <v>80</v>
      </c>
      <c r="E7" s="417" t="n">
        <v>4532500</v>
      </c>
      <c r="F7" s="418" t="n">
        <f aca="false">B7/D7-1</f>
        <v>-0.125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="75" customFormat="true" ht="24" hidden="false" customHeight="true" outlineLevel="0" collapsed="false">
      <c r="A8" s="415" t="s">
        <v>56</v>
      </c>
      <c r="B8" s="416" t="n">
        <v>7</v>
      </c>
      <c r="C8" s="417" t="n">
        <v>74500</v>
      </c>
      <c r="D8" s="416" t="n">
        <v>16</v>
      </c>
      <c r="E8" s="417" t="n">
        <v>625500</v>
      </c>
      <c r="F8" s="418" t="n">
        <f aca="false">B8/D8-1</f>
        <v>-0.5625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</row>
    <row r="9" s="75" customFormat="true" ht="32.1" hidden="false" customHeight="true" outlineLevel="0" collapsed="false">
      <c r="A9" s="419" t="s">
        <v>120</v>
      </c>
      <c r="B9" s="420" t="n">
        <f aca="false">SUM(B6:B8)</f>
        <v>114</v>
      </c>
      <c r="C9" s="421" t="n">
        <f aca="false">SUM(C6:C8)</f>
        <v>5335600</v>
      </c>
      <c r="D9" s="420" t="n">
        <f aca="false">SUM(D6:D8)</f>
        <v>125</v>
      </c>
      <c r="E9" s="421" t="n">
        <f aca="false">SUM(E6:E8)</f>
        <v>7552000</v>
      </c>
      <c r="F9" s="422" t="n">
        <f aca="false">B9/D9-1</f>
        <v>-0.088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="75" customFormat="true" ht="24" hidden="false" customHeight="true" outlineLevel="0" collapsed="false">
      <c r="A10" s="400" t="s">
        <v>10</v>
      </c>
      <c r="B10" s="423"/>
      <c r="C10" s="424"/>
      <c r="D10" s="423" t="n">
        <v>2</v>
      </c>
      <c r="E10" s="424" t="n">
        <v>82000</v>
      </c>
      <c r="F10" s="425" t="n">
        <f aca="false">B10/D10-1</f>
        <v>-1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="75" customFormat="true" ht="24" hidden="false" customHeight="true" outlineLevel="0" collapsed="false">
      <c r="A11" s="400" t="s">
        <v>12</v>
      </c>
      <c r="B11" s="423" t="n">
        <v>2</v>
      </c>
      <c r="C11" s="424" t="n">
        <v>18000</v>
      </c>
      <c r="D11" s="423" t="n">
        <v>5</v>
      </c>
      <c r="E11" s="424" t="n">
        <v>142000</v>
      </c>
      <c r="F11" s="425" t="n">
        <f aca="false">B11/D11-1</f>
        <v>-0.6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="75" customFormat="true" ht="24" hidden="false" customHeight="true" outlineLevel="0" collapsed="false">
      <c r="A12" s="415" t="s">
        <v>112</v>
      </c>
      <c r="B12" s="416" t="n">
        <v>3</v>
      </c>
      <c r="C12" s="426" t="n">
        <v>60000</v>
      </c>
      <c r="D12" s="416" t="n">
        <v>2</v>
      </c>
      <c r="E12" s="426" t="n">
        <v>35000</v>
      </c>
      <c r="F12" s="427" t="n">
        <f aca="false">B12/D12-1</f>
        <v>0.5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="75" customFormat="true" ht="24" hidden="false" customHeight="true" outlineLevel="0" collapsed="false">
      <c r="A13" s="428" t="s">
        <v>102</v>
      </c>
      <c r="B13" s="429" t="n">
        <v>1</v>
      </c>
      <c r="C13" s="430" t="n">
        <v>6500</v>
      </c>
      <c r="D13" s="429" t="n">
        <v>1</v>
      </c>
      <c r="E13" s="430" t="n">
        <v>3000</v>
      </c>
      <c r="F13" s="4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="75" customFormat="true" ht="24" hidden="false" customHeight="true" outlineLevel="0" collapsed="false">
      <c r="A14" s="428" t="s">
        <v>109</v>
      </c>
      <c r="B14" s="429"/>
      <c r="C14" s="430"/>
      <c r="D14" s="429" t="n">
        <v>1</v>
      </c>
      <c r="E14" s="430" t="n">
        <v>30000</v>
      </c>
      <c r="F14" s="425" t="n">
        <f aca="false">B14/D14-1</f>
        <v>-1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</row>
    <row r="15" s="75" customFormat="true" ht="24" hidden="false" customHeight="true" outlineLevel="0" collapsed="false">
      <c r="A15" s="428" t="s">
        <v>110</v>
      </c>
      <c r="B15" s="429" t="n">
        <v>1</v>
      </c>
      <c r="C15" s="430" t="n">
        <v>36000</v>
      </c>
      <c r="D15" s="429" t="n">
        <v>1</v>
      </c>
      <c r="E15" s="430" t="n">
        <v>17000</v>
      </c>
      <c r="F15" s="425" t="n">
        <f aca="false">B15/D15-1</f>
        <v>0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="75" customFormat="true" ht="24" hidden="false" customHeight="true" outlineLevel="0" collapsed="false">
      <c r="A16" s="428" t="s">
        <v>121</v>
      </c>
      <c r="B16" s="429" t="n">
        <v>10</v>
      </c>
      <c r="C16" s="430" t="n">
        <v>389000</v>
      </c>
      <c r="D16" s="429"/>
      <c r="E16" s="430"/>
      <c r="F16" s="427" t="n">
        <v>1</v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="75" customFormat="true" ht="24" hidden="false" customHeight="true" outlineLevel="0" collapsed="false">
      <c r="A17" s="431" t="s">
        <v>71</v>
      </c>
      <c r="B17" s="432" t="n">
        <v>1</v>
      </c>
      <c r="C17" s="433" t="n">
        <v>50000</v>
      </c>
      <c r="D17" s="432" t="n">
        <v>5</v>
      </c>
      <c r="E17" s="433" t="n">
        <v>83000</v>
      </c>
      <c r="F17" s="425" t="n">
        <f aca="false">B17/D17-1</f>
        <v>-0.8</v>
      </c>
    </row>
    <row r="18" s="75" customFormat="true" ht="35.1" hidden="false" customHeight="true" outlineLevel="0" collapsed="false">
      <c r="A18" s="310" t="s">
        <v>122</v>
      </c>
      <c r="B18" s="434" t="n">
        <f aca="false">SUM(B10:B17)</f>
        <v>18</v>
      </c>
      <c r="C18" s="383" t="n">
        <f aca="false">SUM(C10:C17)</f>
        <v>559500</v>
      </c>
      <c r="D18" s="434" t="n">
        <f aca="false">SUM(D10:D17)</f>
        <v>17</v>
      </c>
      <c r="E18" s="383" t="n">
        <f aca="false">SUM(E10:E17)</f>
        <v>392000</v>
      </c>
      <c r="F18" s="435" t="n">
        <f aca="false">B18/D18-1</f>
        <v>0.0588235294117647</v>
      </c>
    </row>
    <row r="19" s="75" customFormat="true" ht="29.25" hidden="false" customHeight="true" outlineLevel="0" collapsed="false">
      <c r="A19" s="436" t="s">
        <v>123</v>
      </c>
      <c r="B19" s="306"/>
      <c r="C19" s="437"/>
      <c r="D19" s="306"/>
      <c r="E19" s="437"/>
      <c r="F19" s="438"/>
    </row>
    <row r="20" customFormat="false" ht="17.2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75" customFormat="true" ht="21.75" hidden="false" customHeight="true" outlineLevel="0" collapsed="false">
      <c r="A1" s="2" t="s">
        <v>124</v>
      </c>
      <c r="B1" s="2"/>
      <c r="C1" s="2"/>
      <c r="D1" s="2"/>
      <c r="E1" s="2"/>
      <c r="F1" s="2"/>
    </row>
    <row r="2" s="75" customFormat="true" ht="21.75" hidden="false" customHeight="true" outlineLevel="0" collapsed="false">
      <c r="A2" s="406"/>
      <c r="B2" s="407"/>
      <c r="C2" s="407"/>
      <c r="D2" s="407"/>
      <c r="E2" s="407"/>
      <c r="F2" s="407"/>
    </row>
    <row r="3" s="75" customFormat="true" ht="18.75" hidden="false" customHeight="true" outlineLevel="0" collapsed="false">
      <c r="A3" s="439" t="s">
        <v>125</v>
      </c>
      <c r="B3" s="439" t="s">
        <v>126</v>
      </c>
      <c r="C3" s="439"/>
      <c r="D3" s="439" t="s">
        <v>8</v>
      </c>
      <c r="E3" s="439" t="s">
        <v>127</v>
      </c>
      <c r="F3" s="439"/>
      <c r="G3" s="439" t="s">
        <v>8</v>
      </c>
    </row>
    <row r="4" s="75" customFormat="true" ht="15.75" hidden="false" customHeight="true" outlineLevel="0" collapsed="false">
      <c r="A4" s="439"/>
      <c r="B4" s="440" t="s">
        <v>128</v>
      </c>
      <c r="C4" s="440" t="s">
        <v>129</v>
      </c>
      <c r="D4" s="439"/>
      <c r="E4" s="440" t="s">
        <v>128</v>
      </c>
      <c r="F4" s="440" t="s">
        <v>129</v>
      </c>
      <c r="G4" s="439"/>
    </row>
    <row r="5" s="75" customFormat="true" ht="29.25" hidden="false" customHeight="true" outlineLevel="0" collapsed="false">
      <c r="A5" s="441" t="s">
        <v>130</v>
      </c>
      <c r="B5" s="442" t="n">
        <v>105</v>
      </c>
      <c r="C5" s="442" t="n">
        <v>122</v>
      </c>
      <c r="D5" s="443" t="n">
        <f aca="false">C5/B5-1</f>
        <v>0.161904761904762</v>
      </c>
      <c r="E5" s="442" t="n">
        <v>144</v>
      </c>
      <c r="F5" s="442" t="n">
        <v>171</v>
      </c>
      <c r="G5" s="443" t="n">
        <f aca="false">F5/E5-1</f>
        <v>0.1875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75" customFormat="true" ht="26.1" hidden="false" customHeight="true" outlineLevel="0" collapsed="false">
      <c r="A1" s="2" t="s">
        <v>23</v>
      </c>
      <c r="B1" s="2"/>
      <c r="C1" s="2"/>
      <c r="D1" s="2"/>
    </row>
    <row r="2" s="75" customFormat="true" ht="12.75" hidden="false" customHeight="true" outlineLevel="0" collapsed="false">
      <c r="A2" s="76"/>
      <c r="B2" s="77"/>
      <c r="C2" s="77"/>
      <c r="D2" s="78"/>
    </row>
    <row r="3" s="75" customFormat="true" ht="47.25" hidden="false" customHeight="true" outlineLevel="0" collapsed="false">
      <c r="A3" s="79"/>
      <c r="B3" s="6" t="s">
        <v>6</v>
      </c>
      <c r="C3" s="6" t="s">
        <v>7</v>
      </c>
      <c r="D3" s="80" t="s">
        <v>8</v>
      </c>
      <c r="F3" s="78"/>
      <c r="G3" s="77"/>
      <c r="H3" s="77"/>
      <c r="I3" s="81"/>
    </row>
    <row r="4" s="75" customFormat="true" ht="32.1" hidden="false" customHeight="true" outlineLevel="0" collapsed="false">
      <c r="A4" s="82" t="s">
        <v>24</v>
      </c>
      <c r="B4" s="83" t="n">
        <f aca="false">B5+B10+B11+B12</f>
        <v>2501611</v>
      </c>
      <c r="C4" s="83" t="n">
        <f aca="false">C5+C10+C11+C12</f>
        <v>2276451</v>
      </c>
      <c r="D4" s="84" t="n">
        <f aca="false">(B4/C4)-1</f>
        <v>0.0989083446118542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="75" customFormat="true" ht="32.1" hidden="false" customHeight="true" outlineLevel="0" collapsed="false">
      <c r="A5" s="86" t="s">
        <v>25</v>
      </c>
      <c r="B5" s="87" t="n">
        <f aca="false">SUM(B6:B8)</f>
        <v>2494014</v>
      </c>
      <c r="C5" s="87" t="n">
        <f aca="false">SUM(C6:C8)</f>
        <v>2267228</v>
      </c>
      <c r="D5" s="88" t="n">
        <f aca="false">(B5/C5)-1</f>
        <v>0.100027875449668</v>
      </c>
      <c r="F5" s="89"/>
      <c r="G5" s="89"/>
      <c r="H5" s="89"/>
      <c r="I5" s="89"/>
    </row>
    <row r="6" s="75" customFormat="true" ht="24" hidden="false" customHeight="true" outlineLevel="0" collapsed="false">
      <c r="A6" s="22" t="s">
        <v>26</v>
      </c>
      <c r="B6" s="90" t="n">
        <v>2199144</v>
      </c>
      <c r="C6" s="90" t="n">
        <v>1987191</v>
      </c>
      <c r="D6" s="91" t="n">
        <f aca="false">(B6/C6)-1</f>
        <v>0.106659601417277</v>
      </c>
      <c r="F6" s="89"/>
      <c r="G6" s="89"/>
      <c r="H6" s="89"/>
      <c r="I6" s="89"/>
    </row>
    <row r="7" s="75" customFormat="true" ht="24" hidden="false" customHeight="true" outlineLevel="0" collapsed="false">
      <c r="A7" s="22" t="s">
        <v>27</v>
      </c>
      <c r="B7" s="90" t="n">
        <v>32265</v>
      </c>
      <c r="C7" s="90" t="n">
        <v>33526</v>
      </c>
      <c r="D7" s="92" t="n">
        <f aca="false">(B7/C7)-1</f>
        <v>-0.0376125991767583</v>
      </c>
      <c r="F7" s="89"/>
      <c r="G7" s="89"/>
      <c r="H7" s="89"/>
      <c r="I7" s="89"/>
    </row>
    <row r="8" s="75" customFormat="true" ht="24" hidden="false" customHeight="true" outlineLevel="0" collapsed="false">
      <c r="A8" s="50" t="s">
        <v>28</v>
      </c>
      <c r="B8" s="93" t="n">
        <v>262605</v>
      </c>
      <c r="C8" s="93" t="n">
        <v>246511</v>
      </c>
      <c r="D8" s="94" t="n">
        <f aca="false">(B8/C8)-1</f>
        <v>0.0652871474295265</v>
      </c>
      <c r="F8" s="89"/>
      <c r="G8" s="89"/>
      <c r="H8" s="89"/>
      <c r="I8" s="89"/>
    </row>
    <row r="9" s="75" customFormat="true" ht="24" hidden="false" customHeight="true" outlineLevel="0" collapsed="false">
      <c r="A9" s="95" t="s">
        <v>29</v>
      </c>
      <c r="B9" s="87" t="n">
        <f aca="false">SUM(B10:B12)</f>
        <v>7597</v>
      </c>
      <c r="C9" s="87" t="n">
        <f aca="false">SUM(C10:C12)</f>
        <v>9223</v>
      </c>
      <c r="D9" s="96" t="n">
        <f aca="false">(B9/C9)-1</f>
        <v>-0.176298384473599</v>
      </c>
      <c r="F9" s="89"/>
      <c r="G9" s="89"/>
      <c r="H9" s="89"/>
      <c r="I9" s="89"/>
    </row>
    <row r="10" s="75" customFormat="true" ht="24" hidden="false" customHeight="true" outlineLevel="0" collapsed="false">
      <c r="A10" s="97" t="s">
        <v>30</v>
      </c>
      <c r="B10" s="98" t="n">
        <v>1403</v>
      </c>
      <c r="C10" s="98" t="n">
        <v>2614</v>
      </c>
      <c r="D10" s="99" t="n">
        <f aca="false">(B10/C10)-1</f>
        <v>-0.46327467482785</v>
      </c>
      <c r="F10" s="89"/>
      <c r="G10" s="89"/>
      <c r="H10" s="89"/>
      <c r="I10" s="89"/>
    </row>
    <row r="11" s="75" customFormat="true" ht="24" hidden="false" customHeight="true" outlineLevel="0" collapsed="false">
      <c r="A11" s="50" t="s">
        <v>31</v>
      </c>
      <c r="B11" s="93" t="n">
        <v>4090</v>
      </c>
      <c r="C11" s="93" t="n">
        <v>4197</v>
      </c>
      <c r="D11" s="100" t="n">
        <f aca="false">(B11/C11)-1</f>
        <v>-0.0254944007624494</v>
      </c>
      <c r="F11" s="89"/>
      <c r="G11" s="89"/>
      <c r="H11" s="89"/>
      <c r="I11" s="89"/>
    </row>
    <row r="12" s="75" customFormat="true" ht="21.95" hidden="false" customHeight="true" outlineLevel="0" collapsed="false">
      <c r="A12" s="97" t="s">
        <v>32</v>
      </c>
      <c r="B12" s="98" t="n">
        <v>2104</v>
      </c>
      <c r="C12" s="98" t="n">
        <v>2412</v>
      </c>
      <c r="D12" s="99" t="n">
        <f aca="false">(B12/C12)-1</f>
        <v>-0.127694859038143</v>
      </c>
      <c r="E12" s="101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S2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33</v>
      </c>
      <c r="B1" s="2"/>
      <c r="C1" s="2"/>
      <c r="D1" s="2"/>
      <c r="E1" s="2"/>
      <c r="F1" s="2"/>
      <c r="G1" s="2"/>
      <c r="H1" s="2"/>
      <c r="I1" s="78"/>
      <c r="J1" s="78"/>
    </row>
    <row r="2" s="3" customFormat="true" ht="26.1" hidden="false" customHeight="true" outlineLevel="0" collapsed="false">
      <c r="A2" s="102" t="s">
        <v>34</v>
      </c>
      <c r="B2" s="103" t="s">
        <v>35</v>
      </c>
      <c r="C2" s="104" t="s">
        <v>36</v>
      </c>
      <c r="D2" s="104"/>
      <c r="E2" s="105" t="s">
        <v>37</v>
      </c>
      <c r="F2" s="105"/>
      <c r="G2" s="105" t="s">
        <v>38</v>
      </c>
      <c r="H2" s="105"/>
      <c r="I2" s="105" t="s">
        <v>39</v>
      </c>
      <c r="J2" s="105"/>
      <c r="K2" s="105" t="s">
        <v>30</v>
      </c>
      <c r="L2" s="105"/>
      <c r="M2" s="105" t="s">
        <v>31</v>
      </c>
      <c r="N2" s="105"/>
      <c r="O2" s="105" t="s">
        <v>32</v>
      </c>
      <c r="P2" s="105"/>
    </row>
    <row r="3" s="3" customFormat="true" ht="15.75" hidden="false" customHeight="true" outlineLevel="0" collapsed="false">
      <c r="A3" s="102"/>
      <c r="B3" s="106" t="s">
        <v>40</v>
      </c>
      <c r="C3" s="107" t="s">
        <v>6</v>
      </c>
      <c r="D3" s="108" t="s">
        <v>8</v>
      </c>
      <c r="E3" s="107" t="s">
        <v>6</v>
      </c>
      <c r="F3" s="109" t="s">
        <v>8</v>
      </c>
      <c r="G3" s="107" t="s">
        <v>6</v>
      </c>
      <c r="H3" s="110" t="s">
        <v>8</v>
      </c>
      <c r="I3" s="107" t="s">
        <v>6</v>
      </c>
      <c r="J3" s="110" t="s">
        <v>8</v>
      </c>
      <c r="K3" s="107" t="s">
        <v>6</v>
      </c>
      <c r="L3" s="110" t="s">
        <v>8</v>
      </c>
      <c r="M3" s="107" t="s">
        <v>6</v>
      </c>
      <c r="N3" s="110" t="s">
        <v>8</v>
      </c>
      <c r="O3" s="107" t="s">
        <v>6</v>
      </c>
      <c r="P3" s="110" t="s">
        <v>8</v>
      </c>
    </row>
    <row r="4" s="3" customFormat="true" ht="13.5" hidden="false" customHeight="true" outlineLevel="0" collapsed="false">
      <c r="A4" s="102"/>
      <c r="B4" s="111" t="s">
        <v>41</v>
      </c>
      <c r="C4" s="112" t="s">
        <v>7</v>
      </c>
      <c r="D4" s="113"/>
      <c r="E4" s="112" t="s">
        <v>7</v>
      </c>
      <c r="F4" s="114"/>
      <c r="G4" s="112" t="s">
        <v>7</v>
      </c>
      <c r="H4" s="113"/>
      <c r="I4" s="112" t="s">
        <v>7</v>
      </c>
      <c r="J4" s="115"/>
      <c r="K4" s="112" t="s">
        <v>7</v>
      </c>
      <c r="L4" s="116"/>
      <c r="M4" s="112" t="s">
        <v>7</v>
      </c>
      <c r="N4" s="116"/>
      <c r="O4" s="112" t="s">
        <v>7</v>
      </c>
      <c r="P4" s="117"/>
      <c r="Q4" s="118"/>
      <c r="R4" s="118"/>
      <c r="S4" s="118"/>
    </row>
    <row r="5" s="3" customFormat="true" ht="26.1" hidden="false" customHeight="true" outlineLevel="0" collapsed="false">
      <c r="A5" s="119" t="s">
        <v>42</v>
      </c>
      <c r="B5" s="120"/>
      <c r="C5" s="121" t="n">
        <f aca="false">E5+G5+I5+K5+M5+O5</f>
        <v>2501611</v>
      </c>
      <c r="D5" s="122" t="n">
        <f aca="false">(C5/C6)-1</f>
        <v>0.0989083446118542</v>
      </c>
      <c r="E5" s="123" t="n">
        <f aca="false">E7+E11+E17</f>
        <v>2199144</v>
      </c>
      <c r="F5" s="124" t="n">
        <f aca="false">(E5/E6)-1</f>
        <v>0.106659601417277</v>
      </c>
      <c r="G5" s="125" t="n">
        <f aca="false">G7+G11+G17</f>
        <v>32265</v>
      </c>
      <c r="H5" s="126" t="n">
        <f aca="false">(G5/G6)-1</f>
        <v>-0.0376125991767583</v>
      </c>
      <c r="I5" s="125" t="n">
        <f aca="false">I7+I11+I17</f>
        <v>262605</v>
      </c>
      <c r="J5" s="122" t="n">
        <f aca="false">(I5/I6)-1</f>
        <v>0.0652871474295265</v>
      </c>
      <c r="K5" s="125" t="n">
        <f aca="false">K9+K13+K15</f>
        <v>1403</v>
      </c>
      <c r="L5" s="126" t="n">
        <f aca="false">(K5/K6)-1</f>
        <v>-0.46327467482785</v>
      </c>
      <c r="M5" s="125" t="n">
        <f aca="false">M9+M13+M15</f>
        <v>4090</v>
      </c>
      <c r="N5" s="126" t="n">
        <f aca="false">(M5/M6)-1</f>
        <v>-0.0254944007624494</v>
      </c>
      <c r="O5" s="125" t="n">
        <f aca="false">O21+O23</f>
        <v>2104</v>
      </c>
      <c r="P5" s="126" t="n">
        <f aca="false">(O5/O6)-1</f>
        <v>-0.127694859038143</v>
      </c>
    </row>
    <row r="6" s="3" customFormat="true" ht="18" hidden="false" customHeight="true" outlineLevel="0" collapsed="false">
      <c r="A6" s="127"/>
      <c r="B6" s="120"/>
      <c r="C6" s="121" t="n">
        <f aca="false">E6+G6+I6+K6+M6+O6</f>
        <v>2276451</v>
      </c>
      <c r="D6" s="128"/>
      <c r="E6" s="125" t="n">
        <f aca="false">E8+E12+E18</f>
        <v>1987191</v>
      </c>
      <c r="F6" s="124"/>
      <c r="G6" s="125" t="n">
        <f aca="false">G8+G12+G18</f>
        <v>33526</v>
      </c>
      <c r="H6" s="129"/>
      <c r="I6" s="125" t="n">
        <f aca="false">I8+I12+I18</f>
        <v>246511</v>
      </c>
      <c r="J6" s="130"/>
      <c r="K6" s="125" t="n">
        <f aca="false">K10+K14+K16</f>
        <v>2614</v>
      </c>
      <c r="L6" s="131"/>
      <c r="M6" s="125" t="n">
        <f aca="false">M10+M14+M16</f>
        <v>4197</v>
      </c>
      <c r="N6" s="132"/>
      <c r="O6" s="133" t="n">
        <f aca="false">O22+O24</f>
        <v>2412</v>
      </c>
      <c r="P6" s="134"/>
    </row>
    <row r="7" s="3" customFormat="true" ht="23.65" hidden="false" customHeight="true" outlineLevel="0" collapsed="false">
      <c r="A7" s="135" t="s">
        <v>10</v>
      </c>
      <c r="B7" s="136" t="n">
        <f aca="false">C7/C5</f>
        <v>0.43395715800738</v>
      </c>
      <c r="C7" s="137" t="n">
        <f aca="false">E7+G7+I7</f>
        <v>1085592</v>
      </c>
      <c r="D7" s="138" t="n">
        <f aca="false">(C7/C8)-1</f>
        <v>0.154233087479307</v>
      </c>
      <c r="E7" s="139" t="n">
        <v>895353</v>
      </c>
      <c r="F7" s="140" t="n">
        <f aca="false">(E7/E8)-1</f>
        <v>0.169028391620261</v>
      </c>
      <c r="G7" s="139" t="n">
        <v>15057</v>
      </c>
      <c r="H7" s="141" t="n">
        <f aca="false">(G7/G8)-1</f>
        <v>-0.0241104413766284</v>
      </c>
      <c r="I7" s="139" t="n">
        <v>175182</v>
      </c>
      <c r="J7" s="142" t="n">
        <f aca="false">(I7/I8)-1</f>
        <v>0.100341065405416</v>
      </c>
      <c r="K7" s="143"/>
      <c r="L7" s="144"/>
      <c r="M7" s="143"/>
      <c r="N7" s="145"/>
      <c r="O7" s="146"/>
      <c r="P7" s="147"/>
    </row>
    <row r="8" s="3" customFormat="true" ht="18" hidden="false" customHeight="true" outlineLevel="0" collapsed="false">
      <c r="A8" s="148"/>
      <c r="B8" s="149" t="n">
        <f aca="false">C8/C6</f>
        <v>0.413156707524124</v>
      </c>
      <c r="C8" s="150" t="n">
        <f aca="false">E8+G8+I8</f>
        <v>940531</v>
      </c>
      <c r="D8" s="151"/>
      <c r="E8" s="152" t="n">
        <v>765895</v>
      </c>
      <c r="F8" s="153"/>
      <c r="G8" s="152" t="n">
        <v>15429</v>
      </c>
      <c r="H8" s="154"/>
      <c r="I8" s="152" t="n">
        <v>159207</v>
      </c>
      <c r="J8" s="155"/>
      <c r="K8" s="156"/>
      <c r="L8" s="157"/>
      <c r="M8" s="156"/>
      <c r="N8" s="158"/>
      <c r="O8" s="156"/>
      <c r="P8" s="159"/>
    </row>
    <row r="9" s="3" customFormat="true" ht="23.65" hidden="false" customHeight="true" outlineLevel="0" collapsed="false">
      <c r="A9" s="160" t="s">
        <v>11</v>
      </c>
      <c r="B9" s="136" t="n">
        <f aca="false">C9/C5</f>
        <v>0.00024584157968605</v>
      </c>
      <c r="C9" s="137" t="n">
        <f aca="false">M9</f>
        <v>615</v>
      </c>
      <c r="D9" s="138" t="n">
        <f aca="false">(C9/C10)-1</f>
        <v>0.151685393258427</v>
      </c>
      <c r="E9" s="161"/>
      <c r="F9" s="162"/>
      <c r="G9" s="161"/>
      <c r="H9" s="163"/>
      <c r="I9" s="161"/>
      <c r="J9" s="164"/>
      <c r="K9" s="146"/>
      <c r="L9" s="165"/>
      <c r="M9" s="166" t="n">
        <v>615</v>
      </c>
      <c r="N9" s="167" t="n">
        <f aca="false">(M9/M10)-1</f>
        <v>0.151685393258427</v>
      </c>
      <c r="O9" s="146"/>
      <c r="P9" s="147"/>
    </row>
    <row r="10" s="3" customFormat="true" ht="18" hidden="false" customHeight="true" outlineLevel="0" collapsed="false">
      <c r="A10" s="160"/>
      <c r="B10" s="149" t="n">
        <f aca="false">C10/C6</f>
        <v>0.000234575661852594</v>
      </c>
      <c r="C10" s="150" t="n">
        <f aca="false">M10</f>
        <v>534</v>
      </c>
      <c r="D10" s="168"/>
      <c r="E10" s="161"/>
      <c r="F10" s="162"/>
      <c r="G10" s="161"/>
      <c r="H10" s="163"/>
      <c r="I10" s="161"/>
      <c r="J10" s="155"/>
      <c r="K10" s="146"/>
      <c r="L10" s="169"/>
      <c r="M10" s="166" t="n">
        <v>534</v>
      </c>
      <c r="N10" s="145"/>
      <c r="O10" s="146"/>
      <c r="P10" s="147"/>
    </row>
    <row r="11" s="3" customFormat="true" ht="23.65" hidden="false" customHeight="true" outlineLevel="0" collapsed="false">
      <c r="A11" s="135" t="s">
        <v>12</v>
      </c>
      <c r="B11" s="136" t="n">
        <f aca="false">C11/C5</f>
        <v>0.329114318733008</v>
      </c>
      <c r="C11" s="137" t="n">
        <f aca="false">E11+G11+I11</f>
        <v>823316</v>
      </c>
      <c r="D11" s="138" t="n">
        <f aca="false">(C11/C12)-1</f>
        <v>0.10138188433909</v>
      </c>
      <c r="E11" s="139" t="n">
        <v>721694</v>
      </c>
      <c r="F11" s="140" t="n">
        <f aca="false">(E11/E12)-1</f>
        <v>0.115917535528902</v>
      </c>
      <c r="G11" s="139" t="n">
        <v>15177</v>
      </c>
      <c r="H11" s="170" t="n">
        <f aca="false">(G11/G12)-1</f>
        <v>-0.0575048127678073</v>
      </c>
      <c r="I11" s="139" t="n">
        <v>86445</v>
      </c>
      <c r="J11" s="142" t="n">
        <f aca="false">(I11/I12)-1</f>
        <v>0.0206021251475796</v>
      </c>
      <c r="K11" s="143"/>
      <c r="L11" s="144"/>
      <c r="M11" s="143"/>
      <c r="N11" s="171"/>
      <c r="O11" s="143"/>
      <c r="P11" s="172"/>
    </row>
    <row r="12" s="3" customFormat="true" ht="18" hidden="false" customHeight="true" outlineLevel="0" collapsed="false">
      <c r="A12" s="148"/>
      <c r="B12" s="149" t="n">
        <f aca="false">C12/C6</f>
        <v>0.328375176975037</v>
      </c>
      <c r="C12" s="173" t="n">
        <f aca="false">E12+G12+I12</f>
        <v>747530</v>
      </c>
      <c r="D12" s="174"/>
      <c r="E12" s="152" t="n">
        <v>646727</v>
      </c>
      <c r="F12" s="175"/>
      <c r="G12" s="152" t="n">
        <v>16103</v>
      </c>
      <c r="H12" s="176"/>
      <c r="I12" s="152" t="n">
        <v>84700</v>
      </c>
      <c r="J12" s="177"/>
      <c r="K12" s="156"/>
      <c r="L12" s="157"/>
      <c r="M12" s="156"/>
      <c r="N12" s="158"/>
      <c r="O12" s="156"/>
      <c r="P12" s="159"/>
    </row>
    <row r="13" s="3" customFormat="true" ht="23.65" hidden="false" customHeight="true" outlineLevel="0" collapsed="false">
      <c r="A13" s="160" t="s">
        <v>13</v>
      </c>
      <c r="B13" s="136" t="n">
        <f aca="false">C13/C5</f>
        <v>0.00194994345643667</v>
      </c>
      <c r="C13" s="150" t="n">
        <f aca="false">K13+M13</f>
        <v>4878</v>
      </c>
      <c r="D13" s="178" t="n">
        <f aca="false">(C13/C14)-1</f>
        <v>-0.0485664131070802</v>
      </c>
      <c r="E13" s="161"/>
      <c r="F13" s="140"/>
      <c r="G13" s="161"/>
      <c r="H13" s="179"/>
      <c r="I13" s="161"/>
      <c r="J13" s="180"/>
      <c r="K13" s="161" t="n">
        <v>1403</v>
      </c>
      <c r="L13" s="181" t="n">
        <f aca="false">(K13/K14)-1</f>
        <v>-0.0416666666666666</v>
      </c>
      <c r="M13" s="161" t="n">
        <v>3475</v>
      </c>
      <c r="N13" s="181" t="n">
        <f aca="false">(M13/M14)-1</f>
        <v>-0.0513240513240514</v>
      </c>
      <c r="O13" s="146"/>
      <c r="P13" s="147"/>
    </row>
    <row r="14" s="3" customFormat="true" ht="18" hidden="false" customHeight="true" outlineLevel="0" collapsed="false">
      <c r="A14" s="148"/>
      <c r="B14" s="149" t="n">
        <f aca="false">C14/C6</f>
        <v>0.00225218992194429</v>
      </c>
      <c r="C14" s="173" t="n">
        <f aca="false">K14+M14</f>
        <v>5127</v>
      </c>
      <c r="D14" s="182"/>
      <c r="E14" s="152"/>
      <c r="F14" s="175"/>
      <c r="G14" s="152"/>
      <c r="H14" s="176"/>
      <c r="I14" s="152"/>
      <c r="J14" s="177"/>
      <c r="K14" s="152" t="n">
        <v>1464</v>
      </c>
      <c r="L14" s="157"/>
      <c r="M14" s="183" t="n">
        <v>3663</v>
      </c>
      <c r="N14" s="158"/>
      <c r="O14" s="156"/>
      <c r="P14" s="159"/>
    </row>
    <row r="15" s="3" customFormat="true" ht="23.65" hidden="false" customHeight="true" outlineLevel="0" collapsed="false">
      <c r="A15" s="160" t="s">
        <v>43</v>
      </c>
      <c r="B15" s="136" t="n">
        <f aca="false">C15/C5</f>
        <v>0</v>
      </c>
      <c r="C15" s="150" t="n">
        <f aca="false">K15</f>
        <v>0</v>
      </c>
      <c r="D15" s="178" t="n">
        <f aca="false">(C15/C16)-1</f>
        <v>-1</v>
      </c>
      <c r="E15" s="161"/>
      <c r="F15" s="184"/>
      <c r="G15" s="161"/>
      <c r="H15" s="179"/>
      <c r="I15" s="161"/>
      <c r="J15" s="180"/>
      <c r="K15" s="161"/>
      <c r="L15" s="181" t="n">
        <f aca="false">(K15/K16)-1</f>
        <v>-1</v>
      </c>
      <c r="M15" s="146"/>
      <c r="N15" s="185"/>
      <c r="O15" s="146"/>
      <c r="P15" s="147"/>
    </row>
    <row r="16" s="3" customFormat="true" ht="18" hidden="false" customHeight="true" outlineLevel="0" collapsed="false">
      <c r="A16" s="160"/>
      <c r="B16" s="149" t="n">
        <f aca="false">C16/C6</f>
        <v>0.000505172305487797</v>
      </c>
      <c r="C16" s="150" t="n">
        <f aca="false">K16</f>
        <v>1150</v>
      </c>
      <c r="D16" s="186"/>
      <c r="E16" s="161"/>
      <c r="F16" s="184"/>
      <c r="G16" s="161"/>
      <c r="H16" s="179"/>
      <c r="I16" s="161"/>
      <c r="J16" s="180"/>
      <c r="K16" s="161" t="n">
        <v>1150</v>
      </c>
      <c r="L16" s="169"/>
      <c r="M16" s="156"/>
      <c r="N16" s="158"/>
      <c r="O16" s="156"/>
      <c r="P16" s="159"/>
    </row>
    <row r="17" s="3" customFormat="true" ht="23.65" hidden="false" customHeight="true" outlineLevel="0" collapsed="false">
      <c r="A17" s="135" t="s">
        <v>44</v>
      </c>
      <c r="B17" s="136" t="n">
        <f aca="false">C17/C5</f>
        <v>0.233891680201278</v>
      </c>
      <c r="C17" s="137" t="n">
        <f aca="false">E17+G17+I17</f>
        <v>585106</v>
      </c>
      <c r="D17" s="138" t="n">
        <f aca="false">(C17/C18)-1</f>
        <v>0.0102543825874057</v>
      </c>
      <c r="E17" s="139" t="n">
        <v>582097</v>
      </c>
      <c r="F17" s="140" t="n">
        <f aca="false">(E17/E18)-1</f>
        <v>0.0131019947125584</v>
      </c>
      <c r="G17" s="139" t="n">
        <v>2031</v>
      </c>
      <c r="H17" s="142" t="n">
        <f aca="false">(G17/G18)-1</f>
        <v>0.018555667001003</v>
      </c>
      <c r="I17" s="139" t="n">
        <v>978</v>
      </c>
      <c r="J17" s="141" t="n">
        <f aca="false">(I17/I18)-1</f>
        <v>-0.624423963133641</v>
      </c>
      <c r="K17" s="143"/>
      <c r="L17" s="144"/>
      <c r="M17" s="146"/>
      <c r="N17" s="145"/>
      <c r="O17" s="146"/>
      <c r="P17" s="147"/>
    </row>
    <row r="18" s="3" customFormat="true" ht="18" hidden="false" customHeight="true" outlineLevel="0" collapsed="false">
      <c r="A18" s="148"/>
      <c r="B18" s="149" t="n">
        <f aca="false">C18/C6</f>
        <v>0.254416633610827</v>
      </c>
      <c r="C18" s="150" t="n">
        <f aca="false">E18+G18+I18</f>
        <v>579167</v>
      </c>
      <c r="D18" s="187"/>
      <c r="E18" s="152" t="n">
        <v>574569</v>
      </c>
      <c r="F18" s="188"/>
      <c r="G18" s="152" t="n">
        <v>1994</v>
      </c>
      <c r="H18" s="189"/>
      <c r="I18" s="152" t="n">
        <v>2604</v>
      </c>
      <c r="J18" s="190"/>
      <c r="K18" s="156"/>
      <c r="L18" s="157"/>
      <c r="M18" s="156"/>
      <c r="N18" s="158"/>
      <c r="O18" s="156"/>
      <c r="P18" s="159"/>
    </row>
    <row r="19" s="3" customFormat="true" ht="26.1" hidden="false" customHeight="true" outlineLevel="0" collapsed="false">
      <c r="A19" s="191" t="s">
        <v>45</v>
      </c>
      <c r="B19" s="192" t="n">
        <f aca="false">C19/C5</f>
        <v>0.99915894197779</v>
      </c>
      <c r="C19" s="193" t="n">
        <f aca="false">E19+G19+I19+K19+M19</f>
        <v>2499507</v>
      </c>
      <c r="D19" s="194" t="n">
        <f aca="false">(C19/C20)-1</f>
        <v>0.0991486953389982</v>
      </c>
      <c r="E19" s="193" t="n">
        <f aca="false">E17+E11+E7</f>
        <v>2199144</v>
      </c>
      <c r="F19" s="195" t="n">
        <f aca="false">(E19/E20)-1</f>
        <v>0.106659601417277</v>
      </c>
      <c r="G19" s="193" t="n">
        <f aca="false">G17+G11+G7</f>
        <v>32265</v>
      </c>
      <c r="H19" s="196" t="n">
        <f aca="false">(G19/G20)-1</f>
        <v>-0.0376125991767583</v>
      </c>
      <c r="I19" s="193" t="n">
        <f aca="false">I17+I11+I7</f>
        <v>262605</v>
      </c>
      <c r="J19" s="194" t="n">
        <f aca="false">(I19/I20)-1</f>
        <v>0.0652871474295265</v>
      </c>
      <c r="K19" s="197" t="n">
        <f aca="false">K13+K15</f>
        <v>1403</v>
      </c>
      <c r="L19" s="198" t="n">
        <f aca="false">(K19/K20)-1</f>
        <v>-0.46327467482785</v>
      </c>
      <c r="M19" s="197" t="n">
        <f aca="false">M9+M13</f>
        <v>4090</v>
      </c>
      <c r="N19" s="198" t="n">
        <f aca="false">(M19/M20)-1</f>
        <v>-0.0254944007624494</v>
      </c>
      <c r="O19" s="199"/>
      <c r="P19" s="200"/>
    </row>
    <row r="20" s="3" customFormat="true" ht="18" hidden="false" customHeight="true" outlineLevel="0" collapsed="false">
      <c r="A20" s="201" t="s">
        <v>46</v>
      </c>
      <c r="B20" s="202" t="n">
        <f aca="false">C20/C6</f>
        <v>0.998940455999272</v>
      </c>
      <c r="C20" s="203" t="n">
        <f aca="false">E20+G20+I20+K20+M20</f>
        <v>2274039</v>
      </c>
      <c r="D20" s="204"/>
      <c r="E20" s="203" t="n">
        <f aca="false">E18+E12+E8</f>
        <v>1987191</v>
      </c>
      <c r="F20" s="205"/>
      <c r="G20" s="203" t="n">
        <f aca="false">G18+G12+G8</f>
        <v>33526</v>
      </c>
      <c r="H20" s="206"/>
      <c r="I20" s="203" t="n">
        <f aca="false">I18+I12+I8</f>
        <v>246511</v>
      </c>
      <c r="J20" s="206"/>
      <c r="K20" s="203" t="n">
        <f aca="false">K14+K16</f>
        <v>2614</v>
      </c>
      <c r="L20" s="207"/>
      <c r="M20" s="203" t="n">
        <f aca="false">M10+M14</f>
        <v>4197</v>
      </c>
      <c r="N20" s="207"/>
      <c r="O20" s="208"/>
      <c r="P20" s="209"/>
    </row>
    <row r="21" s="3" customFormat="true" ht="24.95" hidden="false" customHeight="true" outlineLevel="0" collapsed="false">
      <c r="A21" s="160" t="s">
        <v>18</v>
      </c>
      <c r="B21" s="136" t="n">
        <f aca="false">C21/C5</f>
        <v>0.000840258537398501</v>
      </c>
      <c r="C21" s="150" t="n">
        <f aca="false">O21</f>
        <v>2102</v>
      </c>
      <c r="D21" s="178" t="n">
        <f aca="false">(C21/C22)-1</f>
        <v>-0.128524046434494</v>
      </c>
      <c r="E21" s="150"/>
      <c r="F21" s="210"/>
      <c r="G21" s="150"/>
      <c r="H21" s="211"/>
      <c r="I21" s="150"/>
      <c r="J21" s="211"/>
      <c r="K21" s="146"/>
      <c r="L21" s="169"/>
      <c r="M21" s="146"/>
      <c r="N21" s="169"/>
      <c r="O21" s="161" t="n">
        <v>2102</v>
      </c>
      <c r="P21" s="141" t="n">
        <f aca="false">(O21/O22)-1</f>
        <v>-0.128524046434494</v>
      </c>
    </row>
    <row r="22" s="3" customFormat="true" ht="18" hidden="false" customHeight="true" outlineLevel="0" collapsed="false">
      <c r="A22" s="212"/>
      <c r="B22" s="149" t="n">
        <f aca="false">C22/C6</f>
        <v>0.00105954400072745</v>
      </c>
      <c r="C22" s="173" t="n">
        <f aca="false">O22</f>
        <v>2412</v>
      </c>
      <c r="D22" s="213"/>
      <c r="E22" s="173"/>
      <c r="F22" s="214"/>
      <c r="G22" s="173"/>
      <c r="H22" s="215"/>
      <c r="I22" s="173"/>
      <c r="J22" s="215"/>
      <c r="K22" s="156"/>
      <c r="L22" s="157"/>
      <c r="M22" s="156"/>
      <c r="N22" s="157"/>
      <c r="O22" s="152" t="n">
        <v>2412</v>
      </c>
      <c r="P22" s="159"/>
    </row>
    <row r="23" s="3" customFormat="true" ht="24.95" hidden="false" customHeight="true" outlineLevel="0" collapsed="false">
      <c r="A23" s="160" t="s">
        <v>19</v>
      </c>
      <c r="B23" s="136" t="n">
        <f aca="false">C23/C5</f>
        <v>7.99484811987156E-007</v>
      </c>
      <c r="C23" s="150" t="n">
        <f aca="false">O23</f>
        <v>2</v>
      </c>
      <c r="D23" s="138" t="n">
        <v>1</v>
      </c>
      <c r="E23" s="150"/>
      <c r="F23" s="210"/>
      <c r="G23" s="150"/>
      <c r="H23" s="211"/>
      <c r="I23" s="150"/>
      <c r="J23" s="211"/>
      <c r="K23" s="146"/>
      <c r="L23" s="169"/>
      <c r="M23" s="146"/>
      <c r="N23" s="169"/>
      <c r="O23" s="166" t="n">
        <v>2</v>
      </c>
      <c r="P23" s="142" t="n">
        <v>1</v>
      </c>
    </row>
    <row r="24" s="3" customFormat="true" ht="18" hidden="false" customHeight="true" outlineLevel="0" collapsed="false">
      <c r="A24" s="216"/>
      <c r="B24" s="149" t="n">
        <f aca="false">C24/C6</f>
        <v>0</v>
      </c>
      <c r="C24" s="173" t="n">
        <f aca="false">O24</f>
        <v>0</v>
      </c>
      <c r="D24" s="213"/>
      <c r="E24" s="173"/>
      <c r="F24" s="214"/>
      <c r="G24" s="173"/>
      <c r="H24" s="215"/>
      <c r="I24" s="173"/>
      <c r="J24" s="215"/>
      <c r="K24" s="156"/>
      <c r="L24" s="157"/>
      <c r="M24" s="156"/>
      <c r="N24" s="157"/>
      <c r="O24" s="217"/>
      <c r="P24" s="159"/>
    </row>
    <row r="25" s="3" customFormat="true" ht="26.25" hidden="false" customHeight="true" outlineLevel="0" collapsed="false">
      <c r="A25" s="218" t="s">
        <v>20</v>
      </c>
      <c r="B25" s="192" t="n">
        <f aca="false">C25/C5</f>
        <v>0.000841058022210487</v>
      </c>
      <c r="C25" s="197" t="n">
        <f aca="false">C21+C23</f>
        <v>2104</v>
      </c>
      <c r="D25" s="198" t="n">
        <f aca="false">(C25/C26)-1</f>
        <v>-0.127694859038143</v>
      </c>
      <c r="E25" s="197"/>
      <c r="F25" s="219"/>
      <c r="G25" s="197"/>
      <c r="H25" s="220"/>
      <c r="I25" s="197"/>
      <c r="J25" s="220"/>
      <c r="K25" s="199"/>
      <c r="L25" s="221"/>
      <c r="M25" s="199"/>
      <c r="N25" s="221"/>
      <c r="O25" s="222" t="n">
        <f aca="false">O21+O23</f>
        <v>2104</v>
      </c>
      <c r="P25" s="198" t="n">
        <f aca="false">(O25/O26)-1</f>
        <v>-0.127694859038143</v>
      </c>
    </row>
    <row r="26" s="3" customFormat="true" ht="18" hidden="false" customHeight="true" outlineLevel="0" collapsed="false">
      <c r="A26" s="218"/>
      <c r="B26" s="202" t="n">
        <f aca="false">C26/C6</f>
        <v>0.00105954400072745</v>
      </c>
      <c r="C26" s="203" t="n">
        <f aca="false">C22+C24</f>
        <v>2412</v>
      </c>
      <c r="D26" s="204"/>
      <c r="E26" s="203"/>
      <c r="F26" s="205"/>
      <c r="G26" s="203"/>
      <c r="H26" s="206"/>
      <c r="I26" s="203"/>
      <c r="J26" s="206"/>
      <c r="K26" s="208"/>
      <c r="L26" s="207"/>
      <c r="M26" s="208"/>
      <c r="N26" s="207"/>
      <c r="O26" s="223" t="n">
        <f aca="false">O22+O24</f>
        <v>2412</v>
      </c>
      <c r="P26" s="209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5:A26"/>
  </mergeCells>
  <printOptions headings="false" gridLines="false" gridLinesSet="true" horizontalCentered="true" verticalCentered="true"/>
  <pageMargins left="0.39375" right="0.39375" top="0.531944444444444" bottom="0.531944444444444" header="0.511805555555555" footer="0.511805555555555"/>
  <pageSetup paperSize="9" scale="7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fals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8.98979591836735"/>
    <col collapsed="false" hidden="false" max="257" min="7" style="1" width="7.98979591836735"/>
  </cols>
  <sheetData>
    <row r="1" s="225" customFormat="true" ht="17.25" hidden="false" customHeight="true" outlineLevel="0" collapsed="false">
      <c r="A1" s="224" t="s">
        <v>47</v>
      </c>
      <c r="B1" s="224"/>
      <c r="C1" s="224"/>
      <c r="D1" s="224"/>
      <c r="E1" s="224"/>
      <c r="F1" s="224"/>
    </row>
    <row r="2" s="225" customFormat="true" ht="9.95" hidden="false" customHeight="true" outlineLevel="0" collapsed="false">
      <c r="A2" s="226"/>
      <c r="B2" s="227"/>
      <c r="C2" s="228"/>
      <c r="D2" s="228"/>
    </row>
    <row r="3" s="225" customFormat="true" ht="23.25" hidden="false" customHeight="true" outlineLevel="0" collapsed="false">
      <c r="A3" s="79"/>
      <c r="B3" s="229" t="s">
        <v>6</v>
      </c>
      <c r="C3" s="230" t="s">
        <v>7</v>
      </c>
      <c r="D3" s="231" t="s">
        <v>8</v>
      </c>
    </row>
    <row r="4" s="225" customFormat="true" ht="33.75" hidden="false" customHeight="true" outlineLevel="0" collapsed="false">
      <c r="A4" s="232" t="s">
        <v>5</v>
      </c>
      <c r="B4" s="233" t="n">
        <f aca="false">SUM(B5:B6)</f>
        <v>5486</v>
      </c>
      <c r="C4" s="234" t="n">
        <f aca="false">SUM(C5:C6)</f>
        <v>5040</v>
      </c>
      <c r="D4" s="235" t="n">
        <f aca="false">B4/C4-1</f>
        <v>0.0884920634920634</v>
      </c>
      <c r="E4" s="78"/>
    </row>
    <row r="5" s="225" customFormat="true" ht="24" hidden="false" customHeight="true" outlineLevel="0" collapsed="false">
      <c r="A5" s="22" t="s">
        <v>48</v>
      </c>
      <c r="B5" s="236" t="n">
        <f aca="false">B16</f>
        <v>5378</v>
      </c>
      <c r="C5" s="236" t="n">
        <f aca="false">C16</f>
        <v>4882</v>
      </c>
      <c r="D5" s="237" t="n">
        <f aca="false">B5/C5-1</f>
        <v>0.101597705858255</v>
      </c>
    </row>
    <row r="6" s="225" customFormat="true" ht="24" hidden="false" customHeight="true" outlineLevel="0" collapsed="false">
      <c r="A6" s="50" t="s">
        <v>49</v>
      </c>
      <c r="B6" s="238" t="n">
        <v>108</v>
      </c>
      <c r="C6" s="238" t="n">
        <v>158</v>
      </c>
      <c r="D6" s="239" t="n">
        <f aca="false">B6/C6-1</f>
        <v>-0.316455696202532</v>
      </c>
    </row>
    <row r="7" s="225" customFormat="true" ht="30.75" hidden="false" customHeight="true" outlineLevel="0" collapsed="false">
      <c r="A7" s="240" t="s">
        <v>50</v>
      </c>
      <c r="B7" s="241" t="n">
        <v>80</v>
      </c>
      <c r="C7" s="242" t="n">
        <v>118</v>
      </c>
      <c r="D7" s="243" t="n">
        <f aca="false">B7/C7-1</f>
        <v>-0.322033898305085</v>
      </c>
    </row>
    <row r="8" s="225" customFormat="true" ht="29.25" hidden="false" customHeight="true" outlineLevel="0" collapsed="false">
      <c r="A8" s="244" t="s">
        <v>51</v>
      </c>
      <c r="B8" s="245" t="n">
        <f aca="false">SUM(B9:B10)</f>
        <v>5406</v>
      </c>
      <c r="C8" s="245" t="n">
        <f aca="false">SUM(C9:C10)</f>
        <v>4922</v>
      </c>
      <c r="D8" s="246" t="n">
        <f aca="false">B8/C8-1</f>
        <v>0.0983340105648109</v>
      </c>
    </row>
    <row r="9" s="225" customFormat="true" ht="24.75" hidden="false" customHeight="true" outlineLevel="0" collapsed="false">
      <c r="A9" s="22" t="s">
        <v>52</v>
      </c>
      <c r="B9" s="236" t="n">
        <f aca="false">B16</f>
        <v>5378</v>
      </c>
      <c r="C9" s="236" t="n">
        <f aca="false">C16</f>
        <v>4882</v>
      </c>
      <c r="D9" s="237" t="n">
        <f aca="false">B9/C9-1</f>
        <v>0.101597705858255</v>
      </c>
    </row>
    <row r="10" s="225" customFormat="true" ht="24.75" hidden="false" customHeight="true" outlineLevel="0" collapsed="false">
      <c r="A10" s="22" t="s">
        <v>53</v>
      </c>
      <c r="B10" s="236" t="n">
        <v>28</v>
      </c>
      <c r="C10" s="236" t="n">
        <v>40</v>
      </c>
      <c r="D10" s="247" t="n">
        <f aca="false">B10/C10-1</f>
        <v>-0.3</v>
      </c>
    </row>
    <row r="11" s="225" customFormat="true" ht="24.75" hidden="false" customHeight="true" outlineLevel="0" collapsed="false">
      <c r="A11" s="248"/>
      <c r="B11" s="249"/>
      <c r="C11" s="249"/>
      <c r="D11" s="250"/>
    </row>
    <row r="12" s="225" customFormat="true" ht="24.75" hidden="false" customHeight="true" outlineLevel="0" collapsed="false">
      <c r="A12" s="248"/>
      <c r="B12" s="249"/>
      <c r="C12" s="249"/>
      <c r="D12" s="249"/>
      <c r="E12" s="249"/>
    </row>
    <row r="13" s="225" customFormat="true" ht="20.85" hidden="false" customHeight="true" outlineLevel="0" collapsed="false">
      <c r="A13" s="224" t="s">
        <v>54</v>
      </c>
      <c r="B13" s="224"/>
      <c r="C13" s="224"/>
      <c r="D13" s="224"/>
      <c r="E13" s="224"/>
      <c r="F13" s="224"/>
    </row>
    <row r="14" s="225" customFormat="true" ht="12.95" hidden="false" customHeight="true" outlineLevel="0" collapsed="false">
      <c r="A14" s="251"/>
      <c r="B14" s="252"/>
    </row>
    <row r="15" s="225" customFormat="true" ht="24" hidden="false" customHeight="true" outlineLevel="0" collapsed="false">
      <c r="A15" s="253"/>
      <c r="B15" s="229" t="s">
        <v>6</v>
      </c>
      <c r="C15" s="230" t="s">
        <v>7</v>
      </c>
      <c r="D15" s="231" t="s">
        <v>8</v>
      </c>
    </row>
    <row r="16" s="225" customFormat="true" ht="30.75" hidden="false" customHeight="true" outlineLevel="0" collapsed="false">
      <c r="A16" s="254" t="s">
        <v>55</v>
      </c>
      <c r="B16" s="255" t="n">
        <f aca="false">B22+B25</f>
        <v>5378</v>
      </c>
      <c r="C16" s="256" t="n">
        <f aca="false">C22+C25</f>
        <v>4882</v>
      </c>
      <c r="D16" s="257" t="n">
        <f aca="false">B16/C16-1</f>
        <v>0.101597705858255</v>
      </c>
    </row>
    <row r="17" s="225" customFormat="true" ht="22.5" hidden="false" customHeight="true" outlineLevel="0" collapsed="false">
      <c r="A17" s="22" t="s">
        <v>10</v>
      </c>
      <c r="B17" s="236" t="n">
        <v>1973</v>
      </c>
      <c r="C17" s="249" t="n">
        <v>2223</v>
      </c>
      <c r="D17" s="247" t="n">
        <f aca="false">B17/C17-1</f>
        <v>-0.112460638776428</v>
      </c>
    </row>
    <row r="18" s="225" customFormat="true" ht="26.1" hidden="false" customHeight="true" outlineLevel="0" collapsed="false">
      <c r="A18" s="22" t="s">
        <v>12</v>
      </c>
      <c r="B18" s="236" t="n">
        <v>2769</v>
      </c>
      <c r="C18" s="249" t="n">
        <v>2129</v>
      </c>
      <c r="D18" s="237" t="n">
        <f aca="false">B18/C18-1</f>
        <v>0.300610615312353</v>
      </c>
    </row>
    <row r="19" s="225" customFormat="true" ht="26.1" hidden="false" customHeight="true" outlineLevel="0" collapsed="false">
      <c r="A19" s="22" t="s">
        <v>13</v>
      </c>
      <c r="B19" s="236" t="n">
        <v>27</v>
      </c>
      <c r="C19" s="249" t="n">
        <v>72</v>
      </c>
      <c r="D19" s="247" t="n">
        <f aca="false">B19/C19-1</f>
        <v>-0.625</v>
      </c>
    </row>
    <row r="20" s="225" customFormat="true" ht="26.1" hidden="false" customHeight="true" outlineLevel="0" collapsed="false">
      <c r="A20" s="22" t="s">
        <v>56</v>
      </c>
      <c r="B20" s="236" t="n">
        <v>608</v>
      </c>
      <c r="C20" s="249" t="n">
        <v>430</v>
      </c>
      <c r="D20" s="237" t="n">
        <f aca="false">B20/C20-1</f>
        <v>0.413953488372093</v>
      </c>
    </row>
    <row r="21" s="225" customFormat="true" ht="26.1" hidden="false" customHeight="true" outlineLevel="0" collapsed="false">
      <c r="A21" s="22" t="s">
        <v>57</v>
      </c>
      <c r="B21" s="236"/>
      <c r="C21" s="249" t="n">
        <v>19</v>
      </c>
      <c r="D21" s="239" t="n">
        <f aca="false">B21/C21-1</f>
        <v>-1</v>
      </c>
    </row>
    <row r="22" s="225" customFormat="true" ht="30.6" hidden="false" customHeight="true" outlineLevel="0" collapsed="false">
      <c r="A22" s="258" t="s">
        <v>17</v>
      </c>
      <c r="B22" s="259" t="n">
        <f aca="false">SUM(B17:B21)</f>
        <v>5377</v>
      </c>
      <c r="C22" s="260" t="n">
        <f aca="false">SUM(C17:C21)</f>
        <v>4873</v>
      </c>
      <c r="D22" s="261" t="n">
        <f aca="false">B22/C22-1</f>
        <v>0.103427046993638</v>
      </c>
    </row>
    <row r="23" s="225" customFormat="true" ht="26.1" hidden="false" customHeight="true" outlineLevel="0" collapsed="false">
      <c r="A23" s="22" t="s">
        <v>18</v>
      </c>
      <c r="B23" s="236" t="n">
        <v>1</v>
      </c>
      <c r="C23" s="249" t="n">
        <v>9</v>
      </c>
      <c r="D23" s="262" t="n">
        <f aca="false">B23/C23-1</f>
        <v>-0.888888888888889</v>
      </c>
    </row>
    <row r="24" s="225" customFormat="true" ht="21" hidden="false" customHeight="true" outlineLevel="0" collapsed="false">
      <c r="A24" s="22" t="s">
        <v>19</v>
      </c>
      <c r="B24" s="236" t="n">
        <v>0</v>
      </c>
      <c r="C24" s="249"/>
      <c r="D24" s="263"/>
    </row>
    <row r="25" s="225" customFormat="true" ht="26.1" hidden="false" customHeight="true" outlineLevel="0" collapsed="false">
      <c r="A25" s="264" t="s">
        <v>58</v>
      </c>
      <c r="B25" s="259" t="n">
        <f aca="false">SUM(B23:B24)</f>
        <v>1</v>
      </c>
      <c r="C25" s="259" t="n">
        <f aca="false">SUM(C23:C24)</f>
        <v>9</v>
      </c>
      <c r="D25" s="265" t="n">
        <f aca="false">B25/C25-1</f>
        <v>-0.888888888888889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66" t="s">
        <v>59</v>
      </c>
      <c r="B1" s="266"/>
      <c r="C1" s="266"/>
      <c r="D1" s="266"/>
      <c r="E1" s="266"/>
    </row>
    <row r="2" customFormat="false" ht="14.25" hidden="false" customHeight="true" outlineLevel="0" collapsed="false">
      <c r="A2" s="266" t="s">
        <v>60</v>
      </c>
      <c r="B2" s="266"/>
      <c r="C2" s="266"/>
      <c r="D2" s="266"/>
      <c r="E2" s="266"/>
    </row>
    <row r="3" customFormat="false" ht="15" hidden="false" customHeight="true" outlineLevel="0" collapsed="false">
      <c r="A3" s="267"/>
    </row>
    <row r="5" customFormat="false" ht="44.85" hidden="false" customHeight="true" outlineLevel="0" collapsed="false">
      <c r="A5" s="268"/>
      <c r="B5" s="269" t="s">
        <v>6</v>
      </c>
      <c r="C5" s="270" t="s">
        <v>7</v>
      </c>
      <c r="D5" s="271" t="s">
        <v>61</v>
      </c>
    </row>
    <row r="6" customFormat="false" ht="33.75" hidden="false" customHeight="true" outlineLevel="0" collapsed="false">
      <c r="A6" s="272" t="s">
        <v>5</v>
      </c>
      <c r="B6" s="273" t="n">
        <f aca="false">SUM(B9+B12)</f>
        <v>1247</v>
      </c>
      <c r="C6" s="274" t="n">
        <f aca="false">SUM(C9+C12)</f>
        <v>1568</v>
      </c>
      <c r="D6" s="275" t="n">
        <f aca="false">(B6/C6)-1</f>
        <v>-0.204719387755102</v>
      </c>
    </row>
    <row r="7" customFormat="false" ht="26.85" hidden="false" customHeight="true" outlineLevel="0" collapsed="false">
      <c r="A7" s="276" t="s">
        <v>62</v>
      </c>
      <c r="B7" s="277" t="n">
        <f aca="false">SUM(B10+B13)</f>
        <v>128</v>
      </c>
      <c r="C7" s="278" t="n">
        <f aca="false">SUM(C10+C13)</f>
        <v>182</v>
      </c>
      <c r="D7" s="279" t="n">
        <f aca="false">(B7/C7)-1</f>
        <v>-0.296703296703297</v>
      </c>
    </row>
    <row r="8" customFormat="false" ht="26.85" hidden="false" customHeight="true" outlineLevel="0" collapsed="false">
      <c r="A8" s="280" t="s">
        <v>63</v>
      </c>
      <c r="B8" s="281" t="n">
        <f aca="false">SUM(B11+B14)</f>
        <v>1119</v>
      </c>
      <c r="C8" s="282" t="n">
        <f aca="false">SUM(C11+C14)</f>
        <v>1386</v>
      </c>
      <c r="D8" s="283" t="n">
        <f aca="false">(B8/C8)-1</f>
        <v>-0.192640692640693</v>
      </c>
    </row>
    <row r="9" customFormat="false" ht="36.75" hidden="false" customHeight="true" outlineLevel="0" collapsed="false">
      <c r="A9" s="284" t="s">
        <v>64</v>
      </c>
      <c r="B9" s="285" t="n">
        <f aca="false">B10+B11</f>
        <v>441</v>
      </c>
      <c r="C9" s="286" t="n">
        <f aca="false">C10+C11</f>
        <v>477</v>
      </c>
      <c r="D9" s="287" t="n">
        <f aca="false">(B9/C9)-1</f>
        <v>-0.0754716981132075</v>
      </c>
    </row>
    <row r="10" customFormat="false" ht="26.85" hidden="false" customHeight="true" outlineLevel="0" collapsed="false">
      <c r="A10" s="276" t="s">
        <v>62</v>
      </c>
      <c r="B10" s="277" t="n">
        <v>75</v>
      </c>
      <c r="C10" s="278" t="n">
        <v>97</v>
      </c>
      <c r="D10" s="279" t="n">
        <f aca="false">(B10/C10)-1</f>
        <v>-0.22680412371134</v>
      </c>
    </row>
    <row r="11" customFormat="false" ht="26.85" hidden="false" customHeight="true" outlineLevel="0" collapsed="false">
      <c r="A11" s="280" t="s">
        <v>63</v>
      </c>
      <c r="B11" s="281" t="n">
        <v>366</v>
      </c>
      <c r="C11" s="282" t="n">
        <v>380</v>
      </c>
      <c r="D11" s="283" t="n">
        <f aca="false">(B11/C11)-1</f>
        <v>-0.0368421052631579</v>
      </c>
    </row>
    <row r="12" customFormat="false" ht="36.75" hidden="false" customHeight="true" outlineLevel="0" collapsed="false">
      <c r="A12" s="284" t="s">
        <v>65</v>
      </c>
      <c r="B12" s="285" t="n">
        <f aca="false">B13+B14</f>
        <v>806</v>
      </c>
      <c r="C12" s="286" t="n">
        <f aca="false">C13+C14</f>
        <v>1091</v>
      </c>
      <c r="D12" s="287" t="n">
        <f aca="false">(B12/C12)-1</f>
        <v>-0.261228230980752</v>
      </c>
    </row>
    <row r="13" customFormat="false" ht="26.85" hidden="false" customHeight="true" outlineLevel="0" collapsed="false">
      <c r="A13" s="276" t="s">
        <v>62</v>
      </c>
      <c r="B13" s="277" t="n">
        <v>53</v>
      </c>
      <c r="C13" s="278" t="n">
        <v>85</v>
      </c>
      <c r="D13" s="279" t="n">
        <f aca="false">(B13/C13)-1</f>
        <v>-0.376470588235294</v>
      </c>
    </row>
    <row r="14" customFormat="false" ht="26.85" hidden="false" customHeight="true" outlineLevel="0" collapsed="false">
      <c r="A14" s="276" t="s">
        <v>63</v>
      </c>
      <c r="B14" s="277" t="n">
        <v>753</v>
      </c>
      <c r="C14" s="278" t="n">
        <v>1006</v>
      </c>
      <c r="D14" s="279" t="n">
        <f aca="false">(B14/C14)-1</f>
        <v>-0.251491053677932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25" customFormat="true" ht="26.1" hidden="false" customHeight="true" outlineLevel="0" collapsed="false">
      <c r="A1" s="224" t="s">
        <v>66</v>
      </c>
      <c r="B1" s="288"/>
      <c r="C1" s="288"/>
      <c r="D1" s="85"/>
      <c r="E1" s="85"/>
      <c r="F1" s="85"/>
      <c r="G1" s="85"/>
      <c r="H1" s="289"/>
      <c r="I1" s="289"/>
      <c r="J1" s="85"/>
    </row>
    <row r="2" s="225" customFormat="true" ht="26.1" hidden="false" customHeight="true" outlineLevel="0" collapsed="false">
      <c r="A2" s="290" t="s">
        <v>67</v>
      </c>
      <c r="B2" s="291"/>
      <c r="C2" s="291"/>
      <c r="D2" s="228"/>
      <c r="E2" s="228"/>
      <c r="F2" s="228"/>
      <c r="G2" s="228"/>
      <c r="H2" s="292"/>
      <c r="I2" s="292"/>
      <c r="J2" s="228"/>
    </row>
    <row r="3" s="225" customFormat="true" ht="45.75" hidden="false" customHeight="true" outlineLevel="0" collapsed="false">
      <c r="A3" s="79"/>
      <c r="B3" s="229" t="s">
        <v>6</v>
      </c>
      <c r="C3" s="293" t="s">
        <v>7</v>
      </c>
      <c r="D3" s="294" t="s">
        <v>8</v>
      </c>
      <c r="G3" s="79"/>
      <c r="H3" s="293" t="s">
        <v>6</v>
      </c>
      <c r="I3" s="293" t="s">
        <v>7</v>
      </c>
      <c r="J3" s="294" t="s">
        <v>8</v>
      </c>
    </row>
    <row r="4" s="225" customFormat="true" ht="34.9" hidden="false" customHeight="true" outlineLevel="0" collapsed="false">
      <c r="A4" s="295" t="s">
        <v>5</v>
      </c>
      <c r="B4" s="296" t="n">
        <f aca="false">SUM(B5:B6)</f>
        <v>806</v>
      </c>
      <c r="C4" s="296" t="n">
        <f aca="false">SUM(C5:C6)</f>
        <v>1091</v>
      </c>
      <c r="D4" s="297" t="n">
        <f aca="false">(B4/C4)-1</f>
        <v>-0.261228230980752</v>
      </c>
      <c r="E4" s="78"/>
      <c r="F4" s="78"/>
      <c r="G4" s="240" t="s">
        <v>34</v>
      </c>
      <c r="H4" s="298"/>
      <c r="I4" s="298"/>
      <c r="J4" s="299"/>
      <c r="K4" s="78"/>
      <c r="L4" s="78"/>
      <c r="M4" s="78"/>
      <c r="N4" s="78"/>
      <c r="O4" s="78"/>
      <c r="P4" s="78"/>
      <c r="Q4" s="78"/>
      <c r="R4" s="78"/>
    </row>
    <row r="5" s="225" customFormat="true" ht="24" hidden="false" customHeight="true" outlineLevel="0" collapsed="false">
      <c r="A5" s="22" t="s">
        <v>62</v>
      </c>
      <c r="B5" s="300" t="n">
        <f aca="false">zatrzymania_przejscia_rozbicie!J12</f>
        <v>53</v>
      </c>
      <c r="C5" s="300" t="n">
        <f aca="false">zatrzymania_rok_miniony!J11</f>
        <v>85</v>
      </c>
      <c r="D5" s="301" t="n">
        <f aca="false">(B5/C5)-1</f>
        <v>-0.376470588235294</v>
      </c>
      <c r="G5" s="22" t="s">
        <v>10</v>
      </c>
      <c r="H5" s="300" t="n">
        <f aca="false">zatrzymania_przejscia_rozbicie!B5</f>
        <v>243</v>
      </c>
      <c r="I5" s="300" t="n">
        <f aca="false">zatrzymania_rok_miniony!B4</f>
        <v>336</v>
      </c>
      <c r="J5" s="301" t="n">
        <f aca="false">(H5/I5)-1</f>
        <v>-0.276785714285714</v>
      </c>
    </row>
    <row r="6" s="225" customFormat="true" ht="24" hidden="false" customHeight="true" outlineLevel="0" collapsed="false">
      <c r="A6" s="50" t="s">
        <v>63</v>
      </c>
      <c r="B6" s="238" t="n">
        <f aca="false">zatrzymania_przejscia_rozbicie!J13</f>
        <v>753</v>
      </c>
      <c r="C6" s="238" t="n">
        <f aca="false">zatrzymania_rok_miniony!J12</f>
        <v>1006</v>
      </c>
      <c r="D6" s="302" t="n">
        <f aca="false">(B6/C6)-1</f>
        <v>-0.251491053677932</v>
      </c>
      <c r="G6" s="22" t="s">
        <v>12</v>
      </c>
      <c r="H6" s="300" t="n">
        <f aca="false">zatrzymania_przejscia_rozbicie!C5</f>
        <v>425</v>
      </c>
      <c r="I6" s="300" t="n">
        <f aca="false">zatrzymania_rok_miniony!C4</f>
        <v>546</v>
      </c>
      <c r="J6" s="301" t="n">
        <f aca="false">(H6/I6)-1</f>
        <v>-0.221611721611722</v>
      </c>
    </row>
    <row r="7" s="225" customFormat="true" ht="24" hidden="false" customHeight="true" outlineLevel="0" collapsed="false">
      <c r="A7" s="22" t="s">
        <v>68</v>
      </c>
      <c r="B7" s="300" t="n">
        <f aca="false">zatrzymania_przejscia_rozbicie!J6</f>
        <v>394</v>
      </c>
      <c r="C7" s="300" t="n">
        <f aca="false">zatrzymania_rok_miniony!J5</f>
        <v>483</v>
      </c>
      <c r="D7" s="301" t="n">
        <f aca="false">(B7/C7)-1</f>
        <v>-0.184265010351967</v>
      </c>
      <c r="E7" s="303"/>
      <c r="F7" s="303"/>
      <c r="G7" s="22" t="s">
        <v>13</v>
      </c>
      <c r="H7" s="300" t="n">
        <f aca="false">zatrzymania_przejscia_rozbicie!D5</f>
        <v>11</v>
      </c>
      <c r="I7" s="300" t="n">
        <f aca="false">zatrzymania_rok_miniony!D4</f>
        <v>31</v>
      </c>
      <c r="J7" s="301" t="n">
        <f aca="false">(H7/I7)-1</f>
        <v>-0.645161290322581</v>
      </c>
    </row>
    <row r="8" s="225" customFormat="true" ht="24" hidden="false" customHeight="true" outlineLevel="0" collapsed="false">
      <c r="A8" s="50" t="s">
        <v>69</v>
      </c>
      <c r="B8" s="304" t="n">
        <f aca="false">zatrzymania_przejscia_rozbicie!J9</f>
        <v>412</v>
      </c>
      <c r="C8" s="238" t="n">
        <f aca="false">zatrzymania_rok_miniony!J8</f>
        <v>608</v>
      </c>
      <c r="D8" s="305" t="n">
        <f aca="false">(B8/C8)-1</f>
        <v>-0.322368421052631</v>
      </c>
      <c r="G8" s="22" t="s">
        <v>56</v>
      </c>
      <c r="H8" s="300" t="n">
        <f aca="false">zatrzymania_przejscia_rozbicie!E5</f>
        <v>100</v>
      </c>
      <c r="I8" s="300" t="n">
        <f aca="false">zatrzymania_rok_miniony!E4</f>
        <v>134</v>
      </c>
      <c r="J8" s="301" t="n">
        <f aca="false">(H8/I8)-1</f>
        <v>-0.253731343283582</v>
      </c>
    </row>
    <row r="9" s="225" customFormat="true" ht="24" hidden="false" customHeight="true" outlineLevel="0" collapsed="false">
      <c r="B9" s="306"/>
      <c r="C9" s="306"/>
      <c r="D9" s="307"/>
      <c r="G9" s="22" t="s">
        <v>57</v>
      </c>
      <c r="H9" s="300" t="n">
        <f aca="false">zatrzymania_przejscia_rozbicie!F5</f>
        <v>0</v>
      </c>
      <c r="I9" s="300" t="n">
        <f aca="false">zatrzymania_rok_miniony!F4</f>
        <v>0</v>
      </c>
      <c r="J9" s="301"/>
    </row>
    <row r="10" s="225" customFormat="true" ht="24" hidden="false" customHeight="true" outlineLevel="0" collapsed="false">
      <c r="B10" s="306"/>
      <c r="C10" s="306"/>
      <c r="D10" s="307"/>
      <c r="G10" s="308" t="s">
        <v>70</v>
      </c>
      <c r="H10" s="300" t="n">
        <f aca="false">zatrzymania_przejscia_rozbicie!H5</f>
        <v>0</v>
      </c>
      <c r="I10" s="300" t="n">
        <f aca="false">zatrzymania_rok_miniony!H4</f>
        <v>0</v>
      </c>
      <c r="J10" s="301"/>
    </row>
    <row r="11" s="225" customFormat="true" ht="24" hidden="false" customHeight="true" outlineLevel="0" collapsed="false">
      <c r="B11" s="306"/>
      <c r="C11" s="306"/>
      <c r="D11" s="307"/>
      <c r="G11" s="22" t="s">
        <v>71</v>
      </c>
      <c r="H11" s="300" t="n">
        <f aca="false">zatrzymania_przejscia_rozbicie!I5</f>
        <v>0</v>
      </c>
      <c r="I11" s="300" t="n">
        <f aca="false">zatrzymania_rok_miniony!I4</f>
        <v>0</v>
      </c>
      <c r="J11" s="309"/>
    </row>
    <row r="12" s="225" customFormat="true" ht="31.5" hidden="false" customHeight="true" outlineLevel="0" collapsed="false">
      <c r="B12" s="306"/>
      <c r="C12" s="306"/>
      <c r="D12" s="307"/>
      <c r="G12" s="310" t="s">
        <v>17</v>
      </c>
      <c r="H12" s="311" t="n">
        <f aca="false">SUM(H5:H11)</f>
        <v>779</v>
      </c>
      <c r="I12" s="311" t="n">
        <f aca="false">SUM(I5:I11)</f>
        <v>1047</v>
      </c>
      <c r="J12" s="312" t="n">
        <f aca="false">(H12/I12)-1</f>
        <v>-0.255969436485196</v>
      </c>
    </row>
    <row r="13" s="225" customFormat="true" ht="24.75" hidden="false" customHeight="true" outlineLevel="0" collapsed="false">
      <c r="A13" s="313"/>
      <c r="B13" s="314"/>
      <c r="C13" s="314"/>
      <c r="D13" s="313"/>
      <c r="G13" s="315" t="s">
        <v>72</v>
      </c>
      <c r="H13" s="316" t="n">
        <f aca="false">zatrzymania_przejscia_rozbicie!G5</f>
        <v>27</v>
      </c>
      <c r="I13" s="316" t="n">
        <f aca="false">zatrzymania_rok_miniony!G4</f>
        <v>44</v>
      </c>
      <c r="J13" s="317" t="n">
        <f aca="false">(H13/I13)-1</f>
        <v>-0.386363636363636</v>
      </c>
    </row>
    <row r="14" s="225" customFormat="true" ht="18" hidden="false" customHeight="true" outlineLevel="0" collapsed="false">
      <c r="A14" s="318"/>
      <c r="B14" s="319"/>
      <c r="C14" s="319"/>
      <c r="D14" s="313"/>
      <c r="G14" s="320"/>
      <c r="H14" s="321"/>
      <c r="I14" s="321"/>
      <c r="J14" s="322"/>
    </row>
    <row r="15" s="225" customFormat="true" ht="12.75" hidden="false" customHeight="true" outlineLevel="0" collapsed="false">
      <c r="A15" s="318"/>
      <c r="B15" s="319"/>
      <c r="C15" s="319"/>
      <c r="D15" s="313"/>
      <c r="H15" s="323"/>
      <c r="I15" s="323"/>
    </row>
    <row r="16" s="225" customFormat="true" ht="15" hidden="false" customHeight="true" outlineLevel="0" collapsed="false">
      <c r="A16" s="324"/>
      <c r="B16" s="319"/>
      <c r="C16" s="319"/>
      <c r="D16" s="318"/>
      <c r="H16" s="323"/>
      <c r="I16" s="323"/>
    </row>
    <row r="17" s="225" customFormat="true" ht="12.75" hidden="true" customHeight="true" outlineLevel="0" collapsed="false">
      <c r="B17" s="306"/>
      <c r="C17" s="306"/>
      <c r="H17" s="323"/>
      <c r="I17" s="323"/>
    </row>
    <row r="18" s="225" customFormat="true" ht="12.75" hidden="true" customHeight="true" outlineLevel="0" collapsed="false">
      <c r="B18" s="306"/>
      <c r="C18" s="306"/>
      <c r="H18" s="323"/>
      <c r="I18" s="323"/>
    </row>
    <row r="19" s="225" customFormat="true" ht="12.75" hidden="true" customHeight="true" outlineLevel="0" collapsed="false">
      <c r="B19" s="306"/>
      <c r="C19" s="306"/>
      <c r="H19" s="323"/>
      <c r="I19" s="323"/>
    </row>
    <row r="20" s="225" customFormat="true" ht="12.75" hidden="true" customHeight="true" outlineLevel="0" collapsed="false">
      <c r="B20" s="306"/>
      <c r="C20" s="306"/>
      <c r="H20" s="323"/>
      <c r="I20" s="323"/>
    </row>
    <row r="21" s="225" customFormat="true" ht="26.1" hidden="false" customHeight="true" outlineLevel="0" collapsed="false">
      <c r="B21" s="306"/>
      <c r="C21" s="306"/>
      <c r="H21" s="323"/>
      <c r="I21" s="323"/>
    </row>
    <row r="22" s="225" customFormat="true" ht="15.75" hidden="false" customHeight="true" outlineLevel="0" collapsed="false">
      <c r="B22" s="306"/>
      <c r="C22" s="306"/>
      <c r="H22" s="323"/>
      <c r="I22" s="323"/>
    </row>
    <row r="23" s="225" customFormat="true" ht="15.75" hidden="false" customHeight="true" outlineLevel="0" collapsed="false">
      <c r="B23" s="306"/>
      <c r="C23" s="306"/>
      <c r="H23" s="323"/>
      <c r="I23" s="323"/>
    </row>
    <row r="24" s="225" customFormat="true" ht="15.75" hidden="false" customHeight="true" outlineLevel="0" collapsed="false">
      <c r="B24" s="306" t="s">
        <v>73</v>
      </c>
      <c r="C24" s="306"/>
      <c r="H24" s="323"/>
      <c r="I24" s="323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89" customFormat="true" ht="14.25" hidden="false" customHeight="true" outlineLevel="0" collapsed="false">
      <c r="A1" s="224" t="s">
        <v>74</v>
      </c>
      <c r="B1" s="325"/>
      <c r="C1" s="325"/>
      <c r="D1" s="325"/>
      <c r="E1" s="325"/>
    </row>
    <row r="2" s="89" customFormat="true" ht="12.75" hidden="false" customHeight="true" outlineLevel="0" collapsed="false">
      <c r="A2" s="326" t="s">
        <v>75</v>
      </c>
    </row>
    <row r="3" s="89" customFormat="true" ht="12.75" hidden="false" customHeight="true" outlineLevel="0" collapsed="false">
      <c r="A3" s="326"/>
      <c r="B3" s="327"/>
      <c r="C3" s="327"/>
      <c r="D3" s="327"/>
      <c r="E3" s="327"/>
      <c r="F3" s="327"/>
      <c r="G3" s="327"/>
      <c r="H3" s="327"/>
      <c r="I3" s="327"/>
      <c r="J3" s="327"/>
    </row>
    <row r="4" s="89" customFormat="true" ht="36.75" hidden="false" customHeight="true" outlineLevel="0" collapsed="false">
      <c r="A4" s="328"/>
      <c r="B4" s="329" t="s">
        <v>10</v>
      </c>
      <c r="C4" s="329" t="s">
        <v>12</v>
      </c>
      <c r="D4" s="329" t="s">
        <v>13</v>
      </c>
      <c r="E4" s="330" t="s">
        <v>76</v>
      </c>
      <c r="F4" s="330" t="s">
        <v>77</v>
      </c>
      <c r="G4" s="329" t="s">
        <v>18</v>
      </c>
      <c r="H4" s="331" t="s">
        <v>78</v>
      </c>
      <c r="I4" s="331" t="s">
        <v>79</v>
      </c>
      <c r="J4" s="332" t="s">
        <v>42</v>
      </c>
    </row>
    <row r="5" s="89" customFormat="true" ht="30.75" hidden="false" customHeight="true" outlineLevel="0" collapsed="false">
      <c r="A5" s="333" t="s">
        <v>45</v>
      </c>
      <c r="B5" s="334" t="n">
        <f aca="false">B6+B9</f>
        <v>243</v>
      </c>
      <c r="C5" s="334" t="n">
        <f aca="false">C6+C9</f>
        <v>425</v>
      </c>
      <c r="D5" s="334" t="n">
        <f aca="false">D6+D9</f>
        <v>11</v>
      </c>
      <c r="E5" s="334" t="n">
        <f aca="false">E6+E9</f>
        <v>100</v>
      </c>
      <c r="F5" s="334" t="n">
        <f aca="false">F6+F9</f>
        <v>0</v>
      </c>
      <c r="G5" s="334" t="n">
        <f aca="false">G6+G9</f>
        <v>27</v>
      </c>
      <c r="H5" s="334" t="n">
        <f aca="false">H6+H9</f>
        <v>0</v>
      </c>
      <c r="I5" s="334" t="n">
        <f aca="false">I6+I9</f>
        <v>0</v>
      </c>
      <c r="J5" s="335" t="n">
        <f aca="false">SUM(B5:I5)</f>
        <v>806</v>
      </c>
    </row>
    <row r="6" s="89" customFormat="true" ht="22.5" hidden="false" customHeight="true" outlineLevel="0" collapsed="false">
      <c r="A6" s="336" t="s">
        <v>80</v>
      </c>
      <c r="B6" s="337" t="n">
        <f aca="false">SUM(B7:B8)</f>
        <v>127</v>
      </c>
      <c r="C6" s="337" t="n">
        <f aca="false">SUM(C7:C8)</f>
        <v>200</v>
      </c>
      <c r="D6" s="337" t="n">
        <f aca="false">SUM(D7:D8)</f>
        <v>0</v>
      </c>
      <c r="E6" s="337" t="n">
        <f aca="false">SUM(E7:E8)</f>
        <v>62</v>
      </c>
      <c r="F6" s="337" t="n">
        <f aca="false">SUM(F7:F8)</f>
        <v>0</v>
      </c>
      <c r="G6" s="337" t="n">
        <f aca="false">SUM(G7:G8)</f>
        <v>5</v>
      </c>
      <c r="H6" s="337" t="n">
        <f aca="false">SUM(H7:H8)</f>
        <v>0</v>
      </c>
      <c r="I6" s="337" t="n">
        <f aca="false">SUM(I7:I8)</f>
        <v>0</v>
      </c>
      <c r="J6" s="338" t="n">
        <f aca="false">SUM(B6:I6)</f>
        <v>394</v>
      </c>
    </row>
    <row r="7" s="89" customFormat="true" ht="20.1" hidden="false" customHeight="true" outlineLevel="0" collapsed="false">
      <c r="A7" s="339" t="s">
        <v>21</v>
      </c>
      <c r="B7" s="340" t="n">
        <v>5</v>
      </c>
      <c r="C7" s="340" t="n">
        <v>5</v>
      </c>
      <c r="D7" s="340"/>
      <c r="E7" s="340" t="n">
        <v>4</v>
      </c>
      <c r="F7" s="340"/>
      <c r="G7" s="340" t="n">
        <v>5</v>
      </c>
      <c r="H7" s="341"/>
      <c r="I7" s="342"/>
      <c r="J7" s="343" t="n">
        <f aca="false">SUM(B7:I7)</f>
        <v>19</v>
      </c>
    </row>
    <row r="8" s="89" customFormat="true" ht="20.1" hidden="false" customHeight="true" outlineLevel="0" collapsed="false">
      <c r="A8" s="344" t="s">
        <v>63</v>
      </c>
      <c r="B8" s="345" t="n">
        <v>122</v>
      </c>
      <c r="C8" s="345" t="n">
        <v>195</v>
      </c>
      <c r="D8" s="345"/>
      <c r="E8" s="345" t="n">
        <v>58</v>
      </c>
      <c r="F8" s="345"/>
      <c r="G8" s="345"/>
      <c r="H8" s="346"/>
      <c r="I8" s="347"/>
      <c r="J8" s="343" t="n">
        <f aca="false">SUM(B8:I8)</f>
        <v>375</v>
      </c>
    </row>
    <row r="9" s="89" customFormat="true" ht="22.5" hidden="false" customHeight="true" outlineLevel="0" collapsed="false">
      <c r="A9" s="336" t="s">
        <v>81</v>
      </c>
      <c r="B9" s="337" t="n">
        <f aca="false">SUM(B10:B11)</f>
        <v>116</v>
      </c>
      <c r="C9" s="337" t="n">
        <f aca="false">SUM(C10:C11)</f>
        <v>225</v>
      </c>
      <c r="D9" s="337" t="n">
        <f aca="false">SUM(D10:D11)</f>
        <v>11</v>
      </c>
      <c r="E9" s="337" t="n">
        <f aca="false">SUM(E10:E11)</f>
        <v>38</v>
      </c>
      <c r="F9" s="337" t="n">
        <f aca="false">SUM(F10:F11)</f>
        <v>0</v>
      </c>
      <c r="G9" s="337" t="n">
        <f aca="false">SUM(G10:G11)</f>
        <v>22</v>
      </c>
      <c r="H9" s="348" t="n">
        <f aca="false">SUM(H10:H11)</f>
        <v>0</v>
      </c>
      <c r="I9" s="349" t="n">
        <f aca="false">SUM(I10:I11)</f>
        <v>0</v>
      </c>
      <c r="J9" s="350" t="n">
        <f aca="false">SUM(B9:I9)</f>
        <v>412</v>
      </c>
    </row>
    <row r="10" s="89" customFormat="true" ht="20.1" hidden="false" customHeight="true" outlineLevel="0" collapsed="false">
      <c r="A10" s="339" t="s">
        <v>21</v>
      </c>
      <c r="B10" s="340" t="n">
        <v>6</v>
      </c>
      <c r="C10" s="340" t="n">
        <v>6</v>
      </c>
      <c r="D10" s="340"/>
      <c r="E10" s="340"/>
      <c r="F10" s="340"/>
      <c r="G10" s="340" t="n">
        <v>22</v>
      </c>
      <c r="H10" s="341"/>
      <c r="I10" s="342"/>
      <c r="J10" s="343" t="n">
        <f aca="false">SUM(B10:I10)</f>
        <v>34</v>
      </c>
    </row>
    <row r="11" s="89" customFormat="true" ht="20.1" hidden="false" customHeight="true" outlineLevel="0" collapsed="false">
      <c r="A11" s="344" t="s">
        <v>63</v>
      </c>
      <c r="B11" s="345" t="n">
        <v>110</v>
      </c>
      <c r="C11" s="345" t="n">
        <v>219</v>
      </c>
      <c r="D11" s="345" t="n">
        <v>11</v>
      </c>
      <c r="E11" s="345" t="n">
        <v>38</v>
      </c>
      <c r="F11" s="345"/>
      <c r="G11" s="345"/>
      <c r="H11" s="346"/>
      <c r="I11" s="347"/>
      <c r="J11" s="343" t="n">
        <f aca="false">SUM(B11:I11)</f>
        <v>378</v>
      </c>
    </row>
    <row r="12" s="89" customFormat="true" ht="29.25" hidden="false" customHeight="true" outlineLevel="0" collapsed="false">
      <c r="A12" s="351" t="s">
        <v>82</v>
      </c>
      <c r="B12" s="352" t="n">
        <f aca="false">B7+B10</f>
        <v>11</v>
      </c>
      <c r="C12" s="352" t="n">
        <f aca="false">C7+C10</f>
        <v>11</v>
      </c>
      <c r="D12" s="352" t="n">
        <f aca="false">D7+D10</f>
        <v>0</v>
      </c>
      <c r="E12" s="352" t="n">
        <f aca="false">E7+E10</f>
        <v>4</v>
      </c>
      <c r="F12" s="352" t="n">
        <f aca="false">F7+F10</f>
        <v>0</v>
      </c>
      <c r="G12" s="352" t="n">
        <f aca="false">G7+G10</f>
        <v>27</v>
      </c>
      <c r="H12" s="352" t="n">
        <f aca="false">H7+H10</f>
        <v>0</v>
      </c>
      <c r="I12" s="352" t="n">
        <f aca="false">I7+I10</f>
        <v>0</v>
      </c>
      <c r="J12" s="353" t="n">
        <f aca="false">SUM(B12:I12)</f>
        <v>53</v>
      </c>
    </row>
    <row r="13" s="89" customFormat="true" ht="36" hidden="false" customHeight="true" outlineLevel="0" collapsed="false">
      <c r="A13" s="354" t="s">
        <v>83</v>
      </c>
      <c r="B13" s="355" t="n">
        <f aca="false">B8+B11</f>
        <v>232</v>
      </c>
      <c r="C13" s="355" t="n">
        <f aca="false">C8+C11</f>
        <v>414</v>
      </c>
      <c r="D13" s="355" t="n">
        <f aca="false">D8+D11</f>
        <v>11</v>
      </c>
      <c r="E13" s="355" t="n">
        <f aca="false">E8+E11</f>
        <v>96</v>
      </c>
      <c r="F13" s="355" t="n">
        <f aca="false">F8+F11</f>
        <v>0</v>
      </c>
      <c r="G13" s="355" t="n">
        <f aca="false">G8+G11</f>
        <v>0</v>
      </c>
      <c r="H13" s="355" t="n">
        <f aca="false">H8+H11</f>
        <v>0</v>
      </c>
      <c r="I13" s="355" t="n">
        <f aca="false">I8+I11</f>
        <v>0</v>
      </c>
      <c r="J13" s="356" t="n">
        <f aca="false">SUM(B13:I13)</f>
        <v>753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70833333333333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RowHeight="12.75"/>
  <cols>
    <col collapsed="false" hidden="false" max="1" min="1" style="0" width="24.2602040816327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9.28061224489796"/>
  </cols>
  <sheetData>
    <row r="1" s="89" customFormat="true" ht="14.25" hidden="false" customHeight="true" outlineLevel="0" collapsed="false">
      <c r="A1" s="357" t="s">
        <v>84</v>
      </c>
      <c r="IV1" s="0"/>
    </row>
    <row r="2" s="89" customFormat="true" ht="12.75" hidden="false" customHeight="true" outlineLevel="0" collapsed="false">
      <c r="A2" s="358" t="s">
        <v>85</v>
      </c>
      <c r="IV2" s="0"/>
    </row>
    <row r="3" s="89" customFormat="true" ht="27" hidden="false" customHeight="true" outlineLevel="0" collapsed="false">
      <c r="A3" s="328"/>
      <c r="B3" s="329" t="s">
        <v>10</v>
      </c>
      <c r="C3" s="329" t="s">
        <v>12</v>
      </c>
      <c r="D3" s="329" t="s">
        <v>13</v>
      </c>
      <c r="E3" s="330" t="s">
        <v>76</v>
      </c>
      <c r="F3" s="330" t="s">
        <v>77</v>
      </c>
      <c r="G3" s="329" t="s">
        <v>18</v>
      </c>
      <c r="H3" s="331" t="s">
        <v>78</v>
      </c>
      <c r="I3" s="331" t="s">
        <v>79</v>
      </c>
      <c r="J3" s="332" t="s">
        <v>42</v>
      </c>
      <c r="IV3" s="0"/>
    </row>
    <row r="4" s="89" customFormat="true" ht="30.75" hidden="false" customHeight="true" outlineLevel="0" collapsed="false">
      <c r="A4" s="333" t="s">
        <v>45</v>
      </c>
      <c r="B4" s="334" t="n">
        <f aca="false">B5+B8</f>
        <v>336</v>
      </c>
      <c r="C4" s="334" t="n">
        <f aca="false">C5+C8</f>
        <v>546</v>
      </c>
      <c r="D4" s="334" t="n">
        <f aca="false">D5+D8</f>
        <v>31</v>
      </c>
      <c r="E4" s="334" t="n">
        <f aca="false">E5+E8</f>
        <v>134</v>
      </c>
      <c r="F4" s="334" t="n">
        <f aca="false">F5+F8</f>
        <v>0</v>
      </c>
      <c r="G4" s="334" t="n">
        <f aca="false">G5+G8</f>
        <v>44</v>
      </c>
      <c r="H4" s="334" t="n">
        <f aca="false">H5+H8</f>
        <v>0</v>
      </c>
      <c r="I4" s="334" t="n">
        <f aca="false">I5+I8</f>
        <v>0</v>
      </c>
      <c r="J4" s="335" t="n">
        <f aca="false">SUM(B4:I4)</f>
        <v>1091</v>
      </c>
      <c r="IV4" s="0"/>
    </row>
    <row r="5" s="89" customFormat="true" ht="20.1" hidden="false" customHeight="true" outlineLevel="0" collapsed="false">
      <c r="A5" s="336" t="s">
        <v>80</v>
      </c>
      <c r="B5" s="337" t="n">
        <f aca="false">SUM(B6:B7)</f>
        <v>136</v>
      </c>
      <c r="C5" s="337" t="n">
        <f aca="false">SUM(C6:C7)</f>
        <v>275</v>
      </c>
      <c r="D5" s="337" t="n">
        <f aca="false">SUM(D6:D7)</f>
        <v>10</v>
      </c>
      <c r="E5" s="337" t="n">
        <f aca="false">SUM(E6:E7)</f>
        <v>46</v>
      </c>
      <c r="F5" s="337" t="n">
        <f aca="false">SUM(F6:F7)</f>
        <v>0</v>
      </c>
      <c r="G5" s="337" t="n">
        <f aca="false">SUM(G6:G7)</f>
        <v>16</v>
      </c>
      <c r="H5" s="337" t="n">
        <f aca="false">SUM(H6:H7)</f>
        <v>0</v>
      </c>
      <c r="I5" s="337" t="n">
        <f aca="false">SUM(I6:I7)</f>
        <v>0</v>
      </c>
      <c r="J5" s="338" t="n">
        <f aca="false">SUM(B5:I5)</f>
        <v>483</v>
      </c>
      <c r="IV5" s="0"/>
    </row>
    <row r="6" s="89" customFormat="true" ht="20.1" hidden="false" customHeight="true" outlineLevel="0" collapsed="false">
      <c r="A6" s="339" t="s">
        <v>21</v>
      </c>
      <c r="B6" s="340" t="n">
        <v>12</v>
      </c>
      <c r="C6" s="340" t="n">
        <v>14</v>
      </c>
      <c r="D6" s="340" t="n">
        <v>1</v>
      </c>
      <c r="E6" s="340" t="n">
        <v>4</v>
      </c>
      <c r="F6" s="340"/>
      <c r="G6" s="340" t="n">
        <v>15</v>
      </c>
      <c r="H6" s="341"/>
      <c r="I6" s="342"/>
      <c r="J6" s="343" t="n">
        <f aca="false">SUM(B6:I6)</f>
        <v>46</v>
      </c>
      <c r="IV6" s="0"/>
    </row>
    <row r="7" s="89" customFormat="true" ht="20.1" hidden="false" customHeight="true" outlineLevel="0" collapsed="false">
      <c r="A7" s="344" t="s">
        <v>63</v>
      </c>
      <c r="B7" s="345" t="n">
        <v>124</v>
      </c>
      <c r="C7" s="345" t="n">
        <v>261</v>
      </c>
      <c r="D7" s="345" t="n">
        <v>9</v>
      </c>
      <c r="E7" s="345" t="n">
        <v>42</v>
      </c>
      <c r="F7" s="345"/>
      <c r="G7" s="345" t="n">
        <v>1</v>
      </c>
      <c r="H7" s="346"/>
      <c r="I7" s="347"/>
      <c r="J7" s="343" t="n">
        <f aca="false">SUM(B7:I7)</f>
        <v>437</v>
      </c>
      <c r="IV7" s="0"/>
    </row>
    <row r="8" s="89" customFormat="true" ht="20.1" hidden="false" customHeight="true" outlineLevel="0" collapsed="false">
      <c r="A8" s="336" t="s">
        <v>81</v>
      </c>
      <c r="B8" s="337" t="n">
        <f aca="false">SUM(B9:B10)</f>
        <v>200</v>
      </c>
      <c r="C8" s="337" t="n">
        <f aca="false">SUM(C9:C10)</f>
        <v>271</v>
      </c>
      <c r="D8" s="337" t="n">
        <f aca="false">SUM(D9:D10)</f>
        <v>21</v>
      </c>
      <c r="E8" s="337" t="n">
        <f aca="false">SUM(E9:E10)</f>
        <v>88</v>
      </c>
      <c r="F8" s="337" t="n">
        <f aca="false">SUM(F9:F10)</f>
        <v>0</v>
      </c>
      <c r="G8" s="337" t="n">
        <f aca="false">SUM(G9:G10)</f>
        <v>28</v>
      </c>
      <c r="H8" s="348" t="n">
        <f aca="false">SUM(H9:H10)</f>
        <v>0</v>
      </c>
      <c r="I8" s="349" t="n">
        <f aca="false">SUM(I9:I10)</f>
        <v>0</v>
      </c>
      <c r="J8" s="350" t="n">
        <f aca="false">SUM(B8:I8)</f>
        <v>608</v>
      </c>
      <c r="IV8" s="0"/>
    </row>
    <row r="9" s="89" customFormat="true" ht="20.1" hidden="false" customHeight="true" outlineLevel="0" collapsed="false">
      <c r="A9" s="339" t="s">
        <v>21</v>
      </c>
      <c r="B9" s="340" t="n">
        <v>5</v>
      </c>
      <c r="C9" s="340" t="n">
        <v>5</v>
      </c>
      <c r="D9" s="340"/>
      <c r="E9" s="340" t="n">
        <v>1</v>
      </c>
      <c r="F9" s="340"/>
      <c r="G9" s="340" t="n">
        <v>28</v>
      </c>
      <c r="H9" s="341"/>
      <c r="I9" s="342"/>
      <c r="J9" s="343" t="n">
        <f aca="false">SUM(B9:I9)</f>
        <v>39</v>
      </c>
      <c r="IV9" s="0"/>
    </row>
    <row r="10" s="89" customFormat="true" ht="20.1" hidden="false" customHeight="true" outlineLevel="0" collapsed="false">
      <c r="A10" s="344" t="s">
        <v>63</v>
      </c>
      <c r="B10" s="345" t="n">
        <v>195</v>
      </c>
      <c r="C10" s="345" t="n">
        <v>266</v>
      </c>
      <c r="D10" s="345" t="n">
        <v>21</v>
      </c>
      <c r="E10" s="345" t="n">
        <v>87</v>
      </c>
      <c r="F10" s="345"/>
      <c r="G10" s="345"/>
      <c r="H10" s="346"/>
      <c r="I10" s="347"/>
      <c r="J10" s="343" t="n">
        <f aca="false">SUM(B10:I10)</f>
        <v>569</v>
      </c>
      <c r="IV10" s="0"/>
    </row>
    <row r="11" s="89" customFormat="true" ht="29.25" hidden="false" customHeight="true" outlineLevel="0" collapsed="false">
      <c r="A11" s="351" t="s">
        <v>82</v>
      </c>
      <c r="B11" s="352" t="n">
        <f aca="false">B6+B9</f>
        <v>17</v>
      </c>
      <c r="C11" s="352" t="n">
        <f aca="false">C6+C9</f>
        <v>19</v>
      </c>
      <c r="D11" s="352" t="n">
        <f aca="false">D6+D9</f>
        <v>1</v>
      </c>
      <c r="E11" s="352" t="n">
        <f aca="false">E6+E9</f>
        <v>5</v>
      </c>
      <c r="F11" s="352" t="n">
        <f aca="false">F6+F9</f>
        <v>0</v>
      </c>
      <c r="G11" s="352" t="n">
        <f aca="false">G6+G9</f>
        <v>43</v>
      </c>
      <c r="H11" s="352" t="n">
        <f aca="false">H6+H9</f>
        <v>0</v>
      </c>
      <c r="I11" s="352" t="n">
        <f aca="false">I6+I9</f>
        <v>0</v>
      </c>
      <c r="J11" s="353" t="n">
        <f aca="false">SUM(B11:I11)</f>
        <v>85</v>
      </c>
      <c r="IV11" s="0"/>
    </row>
    <row r="12" s="89" customFormat="true" ht="36" hidden="false" customHeight="true" outlineLevel="0" collapsed="false">
      <c r="A12" s="354" t="s">
        <v>83</v>
      </c>
      <c r="B12" s="355" t="n">
        <f aca="false">B7+B10</f>
        <v>319</v>
      </c>
      <c r="C12" s="355" t="n">
        <f aca="false">C7+C10</f>
        <v>527</v>
      </c>
      <c r="D12" s="355" t="n">
        <f aca="false">D7+D10</f>
        <v>30</v>
      </c>
      <c r="E12" s="355" t="n">
        <f aca="false">E7+E10</f>
        <v>129</v>
      </c>
      <c r="F12" s="355" t="n">
        <f aca="false">F7+F10</f>
        <v>0</v>
      </c>
      <c r="G12" s="355" t="n">
        <f aca="false">G7+G10</f>
        <v>1</v>
      </c>
      <c r="H12" s="355" t="n">
        <f aca="false">H7+H10</f>
        <v>0</v>
      </c>
      <c r="I12" s="355" t="n">
        <f aca="false">I7+I10</f>
        <v>0</v>
      </c>
      <c r="J12" s="356" t="n">
        <f aca="false">SUM(B12:I12)</f>
        <v>1006</v>
      </c>
      <c r="IV12" s="0"/>
    </row>
    <row r="13" s="89" customFormat="true" ht="20.1" hidden="false" customHeight="true" outlineLevel="0" collapsed="false">
      <c r="IV13" s="0"/>
    </row>
    <row r="14" s="89" customFormat="true" ht="12.75" hidden="false" customHeight="true" outlineLevel="0" collapsed="false">
      <c r="A14" s="359" t="s">
        <v>86</v>
      </c>
      <c r="IV14" s="0"/>
    </row>
  </sheetData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fals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5" customFormat="true" ht="26.1" hidden="false" customHeight="true" outlineLevel="0" collapsed="false">
      <c r="A1" s="224" t="s">
        <v>87</v>
      </c>
      <c r="B1" s="85"/>
      <c r="C1" s="85"/>
      <c r="D1" s="85"/>
    </row>
    <row r="2" s="75" customFormat="true" ht="17.25" hidden="false" customHeight="true" outlineLevel="0" collapsed="false">
      <c r="A2" s="290" t="s">
        <v>88</v>
      </c>
      <c r="B2" s="228"/>
      <c r="C2" s="228"/>
      <c r="D2" s="228"/>
    </row>
    <row r="3" s="75" customFormat="true" ht="17.25" hidden="false" customHeight="true" outlineLevel="0" collapsed="false">
      <c r="A3" s="251"/>
      <c r="B3" s="228"/>
      <c r="C3" s="228"/>
      <c r="D3" s="228"/>
    </row>
    <row r="4" s="75" customFormat="true" ht="17.25" hidden="false" customHeight="true" outlineLevel="0" collapsed="false">
      <c r="A4" s="251"/>
      <c r="B4" s="228"/>
      <c r="C4" s="228"/>
      <c r="D4" s="228"/>
    </row>
    <row r="5" s="75" customFormat="true" ht="24.95" hidden="false" customHeight="true" outlineLevel="0" collapsed="false">
      <c r="A5" s="360" t="s">
        <v>89</v>
      </c>
      <c r="B5" s="361" t="s">
        <v>90</v>
      </c>
      <c r="C5" s="361"/>
      <c r="D5" s="362" t="s">
        <v>8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="75" customFormat="true" ht="19.9" hidden="false" customHeight="true" outlineLevel="0" collapsed="false">
      <c r="A6" s="363"/>
      <c r="B6" s="364" t="s">
        <v>6</v>
      </c>
      <c r="C6" s="364" t="s">
        <v>7</v>
      </c>
      <c r="D6" s="36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="75" customFormat="true" ht="39.75" hidden="false" customHeight="true" outlineLevel="0" collapsed="false">
      <c r="A7" s="366" t="s">
        <v>5</v>
      </c>
      <c r="B7" s="367" t="n">
        <f aca="false">B8+B9</f>
        <v>8544563</v>
      </c>
      <c r="C7" s="367" t="n">
        <f aca="false">C8+C9</f>
        <v>11692929</v>
      </c>
      <c r="D7" s="368" t="n">
        <f aca="false">(B7/C7)-1</f>
        <v>-0.269253837083933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="75" customFormat="true" ht="34.9" hidden="false" customHeight="true" outlineLevel="0" collapsed="false">
      <c r="A8" s="369" t="s">
        <v>91</v>
      </c>
      <c r="B8" s="370" t="n">
        <v>5554586</v>
      </c>
      <c r="C8" s="370" t="n">
        <v>7890595</v>
      </c>
      <c r="D8" s="371" t="n">
        <f aca="false">(B8/C8)-1</f>
        <v>-0.296049790921977</v>
      </c>
    </row>
    <row r="9" s="75" customFormat="true" ht="34.9" hidden="false" customHeight="true" outlineLevel="0" collapsed="false">
      <c r="A9" s="372" t="s">
        <v>92</v>
      </c>
      <c r="B9" s="373" t="n">
        <v>2989977</v>
      </c>
      <c r="C9" s="373" t="n">
        <v>3802334</v>
      </c>
      <c r="D9" s="371" t="n">
        <f aca="false">(B9/C9)-1</f>
        <v>-0.213646933699144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70833333333333" bottom="0.570833333333333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2012-01-24T09:49:54Z</cp:lastPrinted>
  <dcterms:modified xsi:type="dcterms:W3CDTF">2012-01-24T10:38:38Z</dcterms:modified>
  <cp:revision>0</cp:revision>
</cp:coreProperties>
</file>